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voedu-my.sharepoint.com/personal/francisco_granados_univo_edu_sv/Documents/Escritorio/ESTUDIO DE SUELOS Y CONCRETOS LAB. 2024/FORMATOS PROGRAMA LAB/"/>
    </mc:Choice>
  </mc:AlternateContent>
  <xr:revisionPtr revIDLastSave="39" documentId="13_ncr:1_{24276C9D-C8B0-4D0E-BED9-93160E6FC1AE}" xr6:coauthVersionLast="47" xr6:coauthVersionMax="47" xr10:uidLastSave="{8FB9A338-5692-41F5-8F8D-2988DE51FB7C}"/>
  <bookViews>
    <workbookView xWindow="-120" yWindow="-120" windowWidth="29040" windowHeight="15720" tabRatio="609" xr2:uid="{00000000-000D-0000-FFFF-FFFF00000000}"/>
  </bookViews>
  <sheets>
    <sheet name="SPT 001" sheetId="26" r:id="rId1"/>
    <sheet name="SPT 002" sheetId="34" r:id="rId2"/>
    <sheet name="CUADRO RESUMEN DE RESULTADOS" sheetId="27" r:id="rId3"/>
    <sheet name="PESO ESPECIFICO" sheetId="28" r:id="rId4"/>
    <sheet name="cap carga 0.50 (1)" sheetId="21" r:id="rId5"/>
    <sheet name="cap carga 1.00 (1)" sheetId="29" r:id="rId6"/>
    <sheet name="cap carga 1.50(3)" sheetId="30" r:id="rId7"/>
    <sheet name="cap carga 2.00(4)" sheetId="31" r:id="rId8"/>
    <sheet name="cap carga 0.50 (2)" sheetId="35" r:id="rId9"/>
    <sheet name=" cap carga 1.00 (2)" sheetId="32" r:id="rId10"/>
    <sheet name="cap carga 1.50 (2)" sheetId="33" r:id="rId11"/>
    <sheet name="cap carga 2.00 (2)" sheetId="37" r:id="rId12"/>
    <sheet name="cap carga 2.50 (2)" sheetId="38" r:id="rId13"/>
    <sheet name="cap carga 3.00 (2)" sheetId="39" r:id="rId14"/>
  </sheets>
  <externalReferences>
    <externalReference r:id="rId15"/>
    <externalReference r:id="rId16"/>
    <externalReference r:id="rId17"/>
  </externalReferences>
  <definedNames>
    <definedName name="\B">#N/A</definedName>
    <definedName name="\C">#N/A</definedName>
    <definedName name="\D">#N/A</definedName>
    <definedName name="\E">#N/A</definedName>
    <definedName name="_Hlk482603637" localSheetId="9">#REF!</definedName>
    <definedName name="_Hlk482603637" localSheetId="8">#REF!</definedName>
    <definedName name="_Hlk482603637" localSheetId="5">#REF!</definedName>
    <definedName name="_Hlk482603637" localSheetId="10">#REF!</definedName>
    <definedName name="_Hlk482603637" localSheetId="6">#REF!</definedName>
    <definedName name="_Hlk482603637" localSheetId="11">#REF!</definedName>
    <definedName name="_Hlk482603637" localSheetId="7">#REF!</definedName>
    <definedName name="_Hlk482603637" localSheetId="12">#REF!</definedName>
    <definedName name="_Hlk482603637" localSheetId="13">#REF!</definedName>
    <definedName name="_Hlk482603637" localSheetId="0">'SPT 001'!$T$2</definedName>
    <definedName name="_Hlk482603637" localSheetId="1">'SPT 002'!$T$2</definedName>
    <definedName name="_Hlk482603637">#REF!</definedName>
    <definedName name="A">#N/A</definedName>
    <definedName name="AAAAAAAAAAAAAAAAAAA">#N/A</definedName>
    <definedName name="_xlnm.Print_Area" localSheetId="9">' cap carga 1.00 (2)'!$C$1:$N$28</definedName>
    <definedName name="_xlnm.Print_Area" localSheetId="4">'cap carga 0.50 (1)'!$C$1:$N$28</definedName>
    <definedName name="_xlnm.Print_Area" localSheetId="8">'cap carga 0.50 (2)'!$C$1:$N$28</definedName>
    <definedName name="_xlnm.Print_Area" localSheetId="5">'cap carga 1.00 (1)'!$C$1:$N$28</definedName>
    <definedName name="_xlnm.Print_Area" localSheetId="10">'cap carga 1.50 (2)'!$C$1:$N$28</definedName>
    <definedName name="_xlnm.Print_Area" localSheetId="6">'cap carga 1.50(3)'!$C$1:$N$28</definedName>
    <definedName name="_xlnm.Print_Area" localSheetId="11">'cap carga 2.00 (2)'!$C$1:$N$28</definedName>
    <definedName name="_xlnm.Print_Area" localSheetId="7">'cap carga 2.00(4)'!$C$1:$N$28</definedName>
    <definedName name="_xlnm.Print_Area" localSheetId="12">'cap carga 2.50 (2)'!$C$1:$N$28</definedName>
    <definedName name="_xlnm.Print_Area" localSheetId="13">'cap carga 3.00 (2)'!$C$1:$N$28</definedName>
    <definedName name="_xlnm.Print_Area" localSheetId="0">'SPT 001'!$B$1:$P$81</definedName>
    <definedName name="_xlnm.Print_Area" localSheetId="1">'SPT 002'!$B$1:$P$81</definedName>
    <definedName name="DASD">#N/A</definedName>
    <definedName name="FACT">[1]FACTOR!$B$5:$C$56</definedName>
    <definedName name="factores">'[2]Espesor-Factor'!$B$5:$C$56</definedName>
    <definedName name="hoja3">#N/A</definedName>
    <definedName name="LIMITE">#N/A</definedName>
    <definedName name="_xlnm.Print_Titles" localSheetId="0">'SPT 001'!$1:$6</definedName>
    <definedName name="_xlnm.Print_Titles" localSheetId="1">'SPT 002'!$1:$6</definedName>
    <definedName name="xxx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6" i="28" l="1"/>
  <c r="BB16" i="28"/>
  <c r="AW16" i="28"/>
  <c r="AR16" i="28"/>
  <c r="AM16" i="28"/>
  <c r="AH16" i="28"/>
  <c r="AC16" i="28"/>
  <c r="X16" i="28"/>
  <c r="S16" i="28"/>
  <c r="N16" i="28"/>
  <c r="I16" i="28"/>
  <c r="D16" i="28"/>
  <c r="BG5" i="28"/>
  <c r="BB5" i="28"/>
  <c r="AW5" i="28"/>
  <c r="AR5" i="28"/>
  <c r="AM5" i="28"/>
  <c r="AH5" i="28"/>
  <c r="AC5" i="28"/>
  <c r="X5" i="28"/>
  <c r="S5" i="28"/>
  <c r="N5" i="28"/>
  <c r="I5" i="28"/>
  <c r="D5" i="28"/>
  <c r="E79" i="34" l="1"/>
  <c r="E78" i="34"/>
  <c r="BG19" i="28"/>
  <c r="BG20" i="28" s="1"/>
  <c r="AW19" i="28"/>
  <c r="AW20" i="28" s="1"/>
  <c r="E79" i="26"/>
  <c r="E78" i="26"/>
  <c r="BG8" i="28"/>
  <c r="BG9" i="28" s="1"/>
  <c r="AW8" i="28"/>
  <c r="AW9" i="28" s="1"/>
  <c r="G79" i="34" l="1"/>
  <c r="G78" i="34"/>
  <c r="G77" i="34"/>
  <c r="G76" i="34"/>
  <c r="G79" i="26"/>
  <c r="G78" i="26"/>
  <c r="G77" i="26"/>
  <c r="G76" i="26"/>
  <c r="D71" i="28"/>
  <c r="F55" i="27" s="1"/>
  <c r="C79" i="34" s="1"/>
  <c r="D69" i="28"/>
  <c r="F53" i="27" s="1"/>
  <c r="C77" i="34" s="1"/>
  <c r="C71" i="28"/>
  <c r="C55" i="27" s="1"/>
  <c r="C79" i="26" s="1"/>
  <c r="C69" i="28"/>
  <c r="C53" i="27" s="1"/>
  <c r="C77" i="26" s="1"/>
  <c r="BB19" i="28"/>
  <c r="BB20" i="28" s="1"/>
  <c r="D70" i="28" s="1"/>
  <c r="F54" i="27" s="1"/>
  <c r="C78" i="34" s="1"/>
  <c r="BH10" i="28"/>
  <c r="BB8" i="28"/>
  <c r="BB9" i="28" s="1"/>
  <c r="BC10" i="28" s="1"/>
  <c r="AC14" i="27"/>
  <c r="E97" i="27" s="1"/>
  <c r="T43" i="34" s="1"/>
  <c r="AB14" i="27"/>
  <c r="E96" i="27" s="1"/>
  <c r="T42" i="34" s="1"/>
  <c r="AA14" i="27"/>
  <c r="E95" i="27" s="1"/>
  <c r="T41" i="34" s="1"/>
  <c r="Z14" i="27"/>
  <c r="E94" i="27" s="1"/>
  <c r="T40" i="34" s="1"/>
  <c r="Y14" i="27"/>
  <c r="X14" i="27"/>
  <c r="O14" i="27"/>
  <c r="D97" i="27" s="1"/>
  <c r="T43" i="26" s="1"/>
  <c r="N14" i="27"/>
  <c r="D96" i="27" s="1"/>
  <c r="T42" i="26" s="1"/>
  <c r="M14" i="27"/>
  <c r="D95" i="27" s="1"/>
  <c r="T41" i="26" s="1"/>
  <c r="L14" i="27"/>
  <c r="D94" i="27" s="1"/>
  <c r="T40" i="26" s="1"/>
  <c r="K14" i="27"/>
  <c r="J14" i="27"/>
  <c r="G75" i="34"/>
  <c r="G74" i="34"/>
  <c r="E77" i="34"/>
  <c r="E76" i="34"/>
  <c r="E75" i="34"/>
  <c r="E74" i="34"/>
  <c r="F59" i="34"/>
  <c r="S60" i="34" s="1"/>
  <c r="F58" i="34"/>
  <c r="S59" i="34" s="1"/>
  <c r="F57" i="34"/>
  <c r="S58" i="34" s="1"/>
  <c r="F56" i="34"/>
  <c r="S57" i="34" s="1"/>
  <c r="F55" i="34"/>
  <c r="S56" i="34" s="1"/>
  <c r="F54" i="34"/>
  <c r="S55" i="34" s="1"/>
  <c r="G75" i="26"/>
  <c r="G74" i="26"/>
  <c r="E77" i="26"/>
  <c r="E76" i="26"/>
  <c r="E75" i="26"/>
  <c r="E74" i="26"/>
  <c r="F59" i="26"/>
  <c r="S60" i="26" s="1"/>
  <c r="F58" i="26"/>
  <c r="S59" i="26" s="1"/>
  <c r="F57" i="26"/>
  <c r="S58" i="26" s="1"/>
  <c r="F56" i="26"/>
  <c r="S57" i="26" s="1"/>
  <c r="F55" i="26"/>
  <c r="S56" i="26" s="1"/>
  <c r="F54" i="26"/>
  <c r="S55" i="26" s="1"/>
  <c r="C70" i="28" l="1"/>
  <c r="C54" i="27" s="1"/>
  <c r="C78" i="26" s="1"/>
  <c r="S14" i="27"/>
  <c r="F14" i="27"/>
  <c r="T14" i="27" l="1"/>
  <c r="H14" i="27" l="1"/>
  <c r="D93" i="27" l="1"/>
  <c r="T39" i="26" s="1"/>
  <c r="D92" i="27"/>
  <c r="T38" i="26" s="1"/>
  <c r="I14" i="27"/>
  <c r="D91" i="27" s="1"/>
  <c r="T37" i="26" s="1"/>
  <c r="D90" i="27"/>
  <c r="T36" i="26" s="1"/>
  <c r="E68" i="34"/>
  <c r="M6" i="34"/>
  <c r="D3" i="34"/>
  <c r="D2" i="34"/>
  <c r="F53" i="26" l="1"/>
  <c r="S54" i="26" s="1"/>
  <c r="F52" i="26"/>
  <c r="S53" i="26" s="1"/>
  <c r="K20" i="39" l="1"/>
  <c r="K25" i="39" s="1"/>
  <c r="K20" i="38"/>
  <c r="K25" i="38" s="1"/>
  <c r="K20" i="37"/>
  <c r="K25" i="37" s="1"/>
  <c r="K20" i="32"/>
  <c r="K20" i="35"/>
  <c r="K25" i="35" s="1"/>
  <c r="AR8" i="28" l="1"/>
  <c r="AR9" i="28" s="1"/>
  <c r="AM8" i="28"/>
  <c r="AM9" i="28" s="1"/>
  <c r="AH8" i="28"/>
  <c r="AH9" i="28"/>
  <c r="AX10" i="28"/>
  <c r="AS10" i="28" l="1"/>
  <c r="C68" i="28"/>
  <c r="C52" i="27" s="1"/>
  <c r="C76" i="26" s="1"/>
  <c r="AN10" i="28"/>
  <c r="C67" i="28"/>
  <c r="C51" i="27" s="1"/>
  <c r="C75" i="26" s="1"/>
  <c r="AI10" i="28"/>
  <c r="C66" i="28"/>
  <c r="C50" i="27" s="1"/>
  <c r="C74" i="26" s="1"/>
  <c r="F50" i="26"/>
  <c r="F51" i="26"/>
  <c r="S52" i="26" s="1"/>
  <c r="V14" i="27" l="1"/>
  <c r="G73" i="34" l="1"/>
  <c r="S8" i="28" l="1"/>
  <c r="S9" i="28" s="1"/>
  <c r="T10" i="28" l="1"/>
  <c r="C63" i="28"/>
  <c r="G93" i="27"/>
  <c r="D23" i="27" l="1"/>
  <c r="AP23" i="27"/>
  <c r="R23" i="27"/>
  <c r="AF23" i="27"/>
  <c r="H92" i="27"/>
  <c r="H93" i="27"/>
  <c r="G92" i="27"/>
  <c r="F92" i="27"/>
  <c r="F93" i="27"/>
  <c r="F53" i="34"/>
  <c r="S54" i="34" s="1"/>
  <c r="F52" i="34"/>
  <c r="S53" i="34" s="1"/>
  <c r="F51" i="34"/>
  <c r="S52" i="34" s="1"/>
  <c r="F50" i="34"/>
  <c r="S51" i="34" s="1"/>
  <c r="F49" i="34"/>
  <c r="F48" i="34"/>
  <c r="D63" i="34" l="1"/>
  <c r="D61" i="34"/>
  <c r="D62" i="34"/>
  <c r="BA14" i="27"/>
  <c r="AZ14" i="27"/>
  <c r="H86" i="27" s="1"/>
  <c r="AT14" i="27"/>
  <c r="AU14" i="27"/>
  <c r="H69" i="27" l="1"/>
  <c r="H65" i="27"/>
  <c r="H67" i="27"/>
  <c r="H62" i="28" l="1"/>
  <c r="H63" i="28"/>
  <c r="H64" i="28"/>
  <c r="H65" i="28"/>
  <c r="H66" i="28"/>
  <c r="H67" i="28"/>
  <c r="AW54" i="28"/>
  <c r="AW55" i="28" s="1"/>
  <c r="AX56" i="28" s="1"/>
  <c r="AR54" i="28"/>
  <c r="AR55" i="28" s="1"/>
  <c r="AS56" i="28" s="1"/>
  <c r="AM54" i="28"/>
  <c r="AM55" i="28" s="1"/>
  <c r="AN56" i="28" s="1"/>
  <c r="AH54" i="28"/>
  <c r="AH55" i="28" s="1"/>
  <c r="AI56" i="28" s="1"/>
  <c r="AC54" i="28"/>
  <c r="AC55" i="28" s="1"/>
  <c r="AD56" i="28" s="1"/>
  <c r="X54" i="28"/>
  <c r="X55" i="28" s="1"/>
  <c r="Y56" i="28" s="1"/>
  <c r="S54" i="28"/>
  <c r="S55" i="28" s="1"/>
  <c r="T56" i="28" s="1"/>
  <c r="N54" i="28"/>
  <c r="N55" i="28" s="1"/>
  <c r="O56" i="28" s="1"/>
  <c r="I54" i="28"/>
  <c r="I55" i="28" s="1"/>
  <c r="D54" i="28"/>
  <c r="D55" i="28" s="1"/>
  <c r="AJ14" i="27"/>
  <c r="F90" i="27" s="1"/>
  <c r="AK14" i="27"/>
  <c r="F91" i="27" s="1"/>
  <c r="J56" i="28" l="1"/>
  <c r="H61" i="28"/>
  <c r="E56" i="28"/>
  <c r="H60" i="28"/>
  <c r="E71" i="34"/>
  <c r="E72" i="34"/>
  <c r="G72" i="34"/>
  <c r="G71" i="34"/>
  <c r="E73" i="34"/>
  <c r="S50" i="34"/>
  <c r="U14" i="27"/>
  <c r="W14" i="27"/>
  <c r="D10" i="34"/>
  <c r="G10" i="34"/>
  <c r="J10" i="34"/>
  <c r="N10" i="34"/>
  <c r="D11" i="34"/>
  <c r="G11" i="34"/>
  <c r="J11" i="34"/>
  <c r="D12" i="34"/>
  <c r="G12" i="34"/>
  <c r="H23" i="34"/>
  <c r="H25" i="34" s="1"/>
  <c r="K23" i="34"/>
  <c r="K25" i="34" s="1"/>
  <c r="N23" i="34"/>
  <c r="N25" i="34" s="1"/>
  <c r="H24" i="34"/>
  <c r="K24" i="34"/>
  <c r="N24" i="34"/>
  <c r="G68" i="34"/>
  <c r="E69" i="34"/>
  <c r="G69" i="34"/>
  <c r="E70" i="34"/>
  <c r="G70" i="34"/>
  <c r="K26" i="34" l="1"/>
  <c r="N26" i="34"/>
  <c r="H26" i="34"/>
  <c r="S49" i="34"/>
  <c r="G73" i="26" l="1"/>
  <c r="G72" i="26"/>
  <c r="G71" i="26"/>
  <c r="G70" i="26"/>
  <c r="G14" i="27"/>
  <c r="D89" i="27" s="1"/>
  <c r="T35" i="26" s="1"/>
  <c r="E70" i="26" l="1"/>
  <c r="E71" i="26"/>
  <c r="E72" i="26"/>
  <c r="E73" i="26"/>
  <c r="F49" i="26"/>
  <c r="F48" i="26"/>
  <c r="D61" i="26" s="1"/>
  <c r="D62" i="26" l="1"/>
  <c r="D63" i="26"/>
  <c r="AS14" i="27"/>
  <c r="AR14" i="27"/>
  <c r="AQ14" i="27"/>
  <c r="AP14" i="27"/>
  <c r="G86" i="27" s="1"/>
  <c r="AI14" i="27"/>
  <c r="AH14" i="27"/>
  <c r="AG14" i="27"/>
  <c r="AF14" i="27"/>
  <c r="F67" i="27"/>
  <c r="E69" i="27"/>
  <c r="AR31" i="28"/>
  <c r="AR32" i="28" s="1"/>
  <c r="AM31" i="28"/>
  <c r="AM32" i="28" s="1"/>
  <c r="F67" i="28" s="1"/>
  <c r="AH31" i="28"/>
  <c r="AH32" i="28" s="1"/>
  <c r="F66" i="28" s="1"/>
  <c r="AC31" i="28"/>
  <c r="AC32" i="28" s="1"/>
  <c r="X31" i="28"/>
  <c r="X32" i="28" s="1"/>
  <c r="S31" i="28"/>
  <c r="S32" i="28" s="1"/>
  <c r="N31" i="28"/>
  <c r="N32" i="28" s="1"/>
  <c r="I31" i="28"/>
  <c r="I32" i="28" s="1"/>
  <c r="J33" i="28" s="1"/>
  <c r="D31" i="28"/>
  <c r="D32" i="28" s="1"/>
  <c r="E33" i="28" s="1"/>
  <c r="AR19" i="28"/>
  <c r="AR20" i="28" s="1"/>
  <c r="D68" i="28" s="1"/>
  <c r="F52" i="27" s="1"/>
  <c r="C76" i="34" s="1"/>
  <c r="AM19" i="28"/>
  <c r="AM20" i="28" s="1"/>
  <c r="D67" i="28" s="1"/>
  <c r="F51" i="27" s="1"/>
  <c r="C75" i="34" s="1"/>
  <c r="AH19" i="28"/>
  <c r="AH20" i="28" s="1"/>
  <c r="D66" i="28" s="1"/>
  <c r="F50" i="27" s="1"/>
  <c r="C74" i="34" s="1"/>
  <c r="AC19" i="28"/>
  <c r="AC20" i="28" s="1"/>
  <c r="AD21" i="28" s="1"/>
  <c r="X19" i="28"/>
  <c r="X20" i="28" s="1"/>
  <c r="S19" i="28"/>
  <c r="S20" i="28" s="1"/>
  <c r="N19" i="28"/>
  <c r="N20" i="28" s="1"/>
  <c r="I19" i="28"/>
  <c r="I20" i="28" s="1"/>
  <c r="J21" i="28" s="1"/>
  <c r="D19" i="28"/>
  <c r="D20" i="28" s="1"/>
  <c r="E21" i="28" s="1"/>
  <c r="F68" i="28"/>
  <c r="F65" i="28" l="1"/>
  <c r="I49" i="27" s="1"/>
  <c r="AD33" i="28"/>
  <c r="F62" i="28"/>
  <c r="I46" i="27" s="1"/>
  <c r="O33" i="28"/>
  <c r="F63" i="28"/>
  <c r="I47" i="27" s="1"/>
  <c r="T33" i="28"/>
  <c r="F64" i="28"/>
  <c r="I48" i="27" s="1"/>
  <c r="Y33" i="28"/>
  <c r="D64" i="28"/>
  <c r="F48" i="27" s="1"/>
  <c r="C72" i="34" s="1"/>
  <c r="Y21" i="28"/>
  <c r="D63" i="28"/>
  <c r="F47" i="27" s="1"/>
  <c r="C71" i="34" s="1"/>
  <c r="T21" i="28"/>
  <c r="D62" i="28"/>
  <c r="F46" i="27" s="1"/>
  <c r="C70" i="34" s="1"/>
  <c r="O21" i="28"/>
  <c r="D65" i="28"/>
  <c r="F49" i="27" s="1"/>
  <c r="C73" i="34" s="1"/>
  <c r="F61" i="28"/>
  <c r="I45" i="27" s="1"/>
  <c r="F60" i="28"/>
  <c r="I44" i="27" s="1"/>
  <c r="D61" i="28"/>
  <c r="D60" i="28"/>
  <c r="F44" i="27" s="1"/>
  <c r="C68" i="34" s="1"/>
  <c r="E67" i="27"/>
  <c r="E65" i="27"/>
  <c r="F65" i="27"/>
  <c r="F69" i="27"/>
  <c r="G67" i="27"/>
  <c r="G69" i="27"/>
  <c r="G65" i="27"/>
  <c r="G68" i="26"/>
  <c r="F45" i="27" l="1"/>
  <c r="C69" i="34" s="1"/>
  <c r="G69" i="26" l="1"/>
  <c r="AW43" i="28" l="1"/>
  <c r="AW44" i="28" s="1"/>
  <c r="AX45" i="28" s="1"/>
  <c r="AR43" i="28"/>
  <c r="AR44" i="28" s="1"/>
  <c r="AS45" i="28" s="1"/>
  <c r="E69" i="26" l="1"/>
  <c r="E68" i="26"/>
  <c r="K20" i="33" l="1"/>
  <c r="S43" i="28"/>
  <c r="S44" i="28" s="1"/>
  <c r="X43" i="28"/>
  <c r="X44" i="28" s="1"/>
  <c r="AC43" i="28"/>
  <c r="AC44" i="28" s="1"/>
  <c r="G65" i="28" s="1"/>
  <c r="P49" i="27" s="1"/>
  <c r="AC8" i="28"/>
  <c r="AC9" i="28" s="1"/>
  <c r="C65" i="28" s="1"/>
  <c r="X8" i="28"/>
  <c r="X9" i="28" s="1"/>
  <c r="C64" i="28" s="1"/>
  <c r="C48" i="27" l="1"/>
  <c r="C72" i="26" s="1"/>
  <c r="Y10" i="28"/>
  <c r="C49" i="27"/>
  <c r="C73" i="26" s="1"/>
  <c r="AD10" i="28"/>
  <c r="C47" i="27"/>
  <c r="C71" i="26" s="1"/>
  <c r="N8" i="28"/>
  <c r="N9" i="28" s="1"/>
  <c r="C62" i="28" s="1"/>
  <c r="I8" i="28"/>
  <c r="I9" i="28" s="1"/>
  <c r="C61" i="28" s="1"/>
  <c r="D8" i="28"/>
  <c r="C46" i="27" l="1"/>
  <c r="C70" i="26" s="1"/>
  <c r="O10" i="28"/>
  <c r="D65" i="27"/>
  <c r="D69" i="27"/>
  <c r="D67" i="27"/>
  <c r="K25" i="33" l="1"/>
  <c r="K25" i="32"/>
  <c r="K20" i="31"/>
  <c r="K25" i="31" s="1"/>
  <c r="K20" i="21"/>
  <c r="K25" i="21" s="1"/>
  <c r="K20" i="30"/>
  <c r="K25" i="30" s="1"/>
  <c r="K20" i="29"/>
  <c r="K25" i="29" s="1"/>
  <c r="G68" i="28" l="1"/>
  <c r="AM43" i="28"/>
  <c r="AM44" i="28" s="1"/>
  <c r="AN45" i="28" s="1"/>
  <c r="AH43" i="28"/>
  <c r="AH44" i="28" s="1"/>
  <c r="AD45" i="28"/>
  <c r="Y45" i="28"/>
  <c r="T45" i="28"/>
  <c r="N43" i="28"/>
  <c r="N44" i="28" s="1"/>
  <c r="G62" i="28" s="1"/>
  <c r="P46" i="27" s="1"/>
  <c r="I43" i="28"/>
  <c r="I44" i="28" s="1"/>
  <c r="G61" i="28" s="1"/>
  <c r="P45" i="27" s="1"/>
  <c r="D43" i="28"/>
  <c r="D44" i="28" s="1"/>
  <c r="D9" i="28"/>
  <c r="C60" i="28" s="1"/>
  <c r="E93" i="27"/>
  <c r="T39" i="34" s="1"/>
  <c r="E92" i="27"/>
  <c r="T38" i="34" s="1"/>
  <c r="S91" i="27"/>
  <c r="R91" i="27"/>
  <c r="Q91" i="27"/>
  <c r="P91" i="27"/>
  <c r="I91" i="27"/>
  <c r="H91" i="27"/>
  <c r="G91" i="27"/>
  <c r="S90" i="27"/>
  <c r="R90" i="27"/>
  <c r="Q90" i="27"/>
  <c r="P90" i="27"/>
  <c r="I90" i="27"/>
  <c r="H90" i="27"/>
  <c r="G90" i="27"/>
  <c r="S89" i="27"/>
  <c r="R89" i="27"/>
  <c r="Q89" i="27"/>
  <c r="P89" i="27"/>
  <c r="I89" i="27"/>
  <c r="H89" i="27"/>
  <c r="G89" i="27"/>
  <c r="F89" i="27"/>
  <c r="S88" i="27"/>
  <c r="R88" i="27"/>
  <c r="Q88" i="27"/>
  <c r="P88" i="27"/>
  <c r="I88" i="27"/>
  <c r="H88" i="27"/>
  <c r="G88" i="27"/>
  <c r="F88" i="27"/>
  <c r="S87" i="27"/>
  <c r="R87" i="27"/>
  <c r="Q87" i="27"/>
  <c r="P87" i="27"/>
  <c r="I87" i="27"/>
  <c r="H87" i="27"/>
  <c r="H99" i="27" s="1"/>
  <c r="G87" i="27"/>
  <c r="F87" i="27"/>
  <c r="S86" i="27"/>
  <c r="R86" i="27"/>
  <c r="Q86" i="27"/>
  <c r="P86" i="27"/>
  <c r="I86" i="27"/>
  <c r="F86" i="27"/>
  <c r="E91" i="27"/>
  <c r="T37" i="34" s="1"/>
  <c r="E90" i="27"/>
  <c r="T36" i="34" s="1"/>
  <c r="E89" i="27"/>
  <c r="T35" i="34" s="1"/>
  <c r="R14" i="27"/>
  <c r="D88" i="27"/>
  <c r="T34" i="26" s="1"/>
  <c r="E14" i="27"/>
  <c r="D87" i="27" s="1"/>
  <c r="T33" i="26" s="1"/>
  <c r="D14" i="27"/>
  <c r="D86" i="27" s="1"/>
  <c r="D99" i="27" s="1"/>
  <c r="D103" i="27" l="1"/>
  <c r="D101" i="27"/>
  <c r="I103" i="27"/>
  <c r="I83" i="27" s="1"/>
  <c r="G101" i="27"/>
  <c r="G81" i="27" s="1"/>
  <c r="G99" i="27"/>
  <c r="G79" i="27" s="1"/>
  <c r="G103" i="27"/>
  <c r="G83" i="27" s="1"/>
  <c r="F103" i="27"/>
  <c r="F83" i="27" s="1"/>
  <c r="F101" i="27"/>
  <c r="F81" i="27" s="1"/>
  <c r="F99" i="27"/>
  <c r="F79" i="27" s="1"/>
  <c r="S103" i="27"/>
  <c r="S83" i="27" s="1"/>
  <c r="P103" i="27"/>
  <c r="P83" i="27" s="1"/>
  <c r="Q103" i="27"/>
  <c r="Q83" i="27" s="1"/>
  <c r="H103" i="27"/>
  <c r="H83" i="27" s="1"/>
  <c r="H101" i="27"/>
  <c r="H81" i="27" s="1"/>
  <c r="R103" i="27"/>
  <c r="R83" i="27" s="1"/>
  <c r="S101" i="27"/>
  <c r="S81" i="27" s="1"/>
  <c r="G66" i="28"/>
  <c r="AI45" i="28"/>
  <c r="E45" i="28"/>
  <c r="G60" i="28"/>
  <c r="P44" i="27" s="1"/>
  <c r="G67" i="28"/>
  <c r="T32" i="26"/>
  <c r="V37" i="26" s="1"/>
  <c r="E88" i="27"/>
  <c r="T34" i="34" s="1"/>
  <c r="E87" i="27"/>
  <c r="T33" i="34" s="1"/>
  <c r="E86" i="27"/>
  <c r="G64" i="28"/>
  <c r="P48" i="27" s="1"/>
  <c r="G63" i="28"/>
  <c r="P47" i="27" s="1"/>
  <c r="O45" i="28"/>
  <c r="C44" i="27"/>
  <c r="C68" i="26" s="1"/>
  <c r="E10" i="28"/>
  <c r="C45" i="27"/>
  <c r="C69" i="26" s="1"/>
  <c r="J10" i="28"/>
  <c r="J45" i="28"/>
  <c r="I99" i="27"/>
  <c r="I79" i="27" s="1"/>
  <c r="Q99" i="27"/>
  <c r="Q79" i="27" s="1"/>
  <c r="S99" i="27"/>
  <c r="S79" i="27" s="1"/>
  <c r="I101" i="27"/>
  <c r="I81" i="27" s="1"/>
  <c r="Q101" i="27"/>
  <c r="Q81" i="27" s="1"/>
  <c r="H79" i="27"/>
  <c r="P99" i="27"/>
  <c r="P79" i="27" s="1"/>
  <c r="R99" i="27"/>
  <c r="R79" i="27" s="1"/>
  <c r="P101" i="27"/>
  <c r="P81" i="27" s="1"/>
  <c r="R101" i="27"/>
  <c r="R81" i="27" s="1"/>
  <c r="E101" i="27" l="1"/>
  <c r="E81" i="27" s="1"/>
  <c r="E99" i="27"/>
  <c r="E103" i="27"/>
  <c r="E83" i="27" s="1"/>
  <c r="V39" i="26"/>
  <c r="D37" i="26" s="1"/>
  <c r="V38" i="26"/>
  <c r="D38" i="26" s="1"/>
  <c r="D79" i="27"/>
  <c r="T32" i="34"/>
  <c r="D81" i="27"/>
  <c r="D83" i="27"/>
  <c r="S51" i="26"/>
  <c r="S50" i="26"/>
  <c r="N24" i="26"/>
  <c r="K24" i="26"/>
  <c r="H24" i="26"/>
  <c r="N23" i="26"/>
  <c r="N25" i="26" s="1"/>
  <c r="K23" i="26"/>
  <c r="K25" i="26" s="1"/>
  <c r="H23" i="26"/>
  <c r="H25" i="26" s="1"/>
  <c r="G12" i="26"/>
  <c r="D12" i="26"/>
  <c r="J11" i="26"/>
  <c r="G11" i="26"/>
  <c r="D11" i="26"/>
  <c r="N10" i="26"/>
  <c r="J10" i="26"/>
  <c r="G10" i="26"/>
  <c r="D10" i="26"/>
  <c r="V39" i="34" l="1"/>
  <c r="D37" i="34" s="1"/>
  <c r="V38" i="34"/>
  <c r="D38" i="34" s="1"/>
  <c r="V37" i="34"/>
  <c r="D39" i="34" s="1"/>
  <c r="E79" i="27"/>
  <c r="D39" i="26"/>
  <c r="H26" i="26"/>
  <c r="K26" i="26"/>
  <c r="N26" i="26"/>
  <c r="S49" i="26"/>
</calcChain>
</file>

<file path=xl/sharedStrings.xml><?xml version="1.0" encoding="utf-8"?>
<sst xmlns="http://schemas.openxmlformats.org/spreadsheetml/2006/main" count="1128" uniqueCount="154">
  <si>
    <t>N</t>
  </si>
  <si>
    <t>PROFUNDIDAD</t>
  </si>
  <si>
    <t>M</t>
  </si>
  <si>
    <t>Proyecto:</t>
  </si>
  <si>
    <t>Solicitante:</t>
  </si>
  <si>
    <t>Fecha de Ensayo:</t>
  </si>
  <si>
    <t xml:space="preserve">Laboratorista:       </t>
  </si>
  <si>
    <t>CLASIFICACIÓN SUCS Y AASHTO DE LA MUESTRA</t>
  </si>
  <si>
    <t>Porcentajes de Material</t>
  </si>
  <si>
    <t xml:space="preserve"> Grava:</t>
  </si>
  <si>
    <t>Límites de Atterberg</t>
  </si>
  <si>
    <t>LL:</t>
  </si>
  <si>
    <t>SUCS</t>
  </si>
  <si>
    <t>AASHTO</t>
  </si>
  <si>
    <t xml:space="preserve"> Arena:</t>
  </si>
  <si>
    <t>LP:</t>
  </si>
  <si>
    <t xml:space="preserve"> Finos:</t>
  </si>
  <si>
    <t>IP:</t>
  </si>
  <si>
    <t>COMPACTACIÓN</t>
  </si>
  <si>
    <t>Masa Espécimen (g):</t>
  </si>
  <si>
    <t>Agua Agregada (ml):</t>
  </si>
  <si>
    <t>Molde No.</t>
  </si>
  <si>
    <t>Número de Golpes por Capa</t>
  </si>
  <si>
    <t>Masa del Suelo Húmedo + Molde (g)</t>
  </si>
  <si>
    <t>Masa del Molde (g)</t>
  </si>
  <si>
    <t>Masa del Suelo Húmedo (g)</t>
  </si>
  <si>
    <t>Contenido de Agua (%)</t>
  </si>
  <si>
    <t>SONDEO  No.:</t>
  </si>
  <si>
    <t>Ubicación</t>
  </si>
  <si>
    <t>CONTENIDO DE HUMEDAD</t>
  </si>
  <si>
    <t>ESTRATIGRAFÍA</t>
  </si>
  <si>
    <t>N.N.T</t>
  </si>
  <si>
    <t>% MAXIMO</t>
  </si>
  <si>
    <t>% MINIMO</t>
  </si>
  <si>
    <t>% PROMEDIO</t>
  </si>
  <si>
    <t>GOLPES</t>
  </si>
  <si>
    <t>N° DE GOLPES "N"</t>
  </si>
  <si>
    <t xml:space="preserve">PESO ESPECÍFICO </t>
  </si>
  <si>
    <t>CAPACIDAD ADMISIBLE</t>
  </si>
  <si>
    <t>PESO ESPECÍFICO (KG/M³)</t>
  </si>
  <si>
    <t>CLASIFICACIÓN VISUAL DEL MATERIAL</t>
  </si>
  <si>
    <t xml:space="preserve">Revisó:       </t>
  </si>
  <si>
    <r>
      <t>Volumen Molde (cm</t>
    </r>
    <r>
      <rPr>
        <vertAlign val="superscript"/>
        <sz val="10"/>
        <color indexed="8"/>
        <rFont val="Century Gothic"/>
        <family val="2"/>
      </rPr>
      <t>3</t>
    </r>
    <r>
      <rPr>
        <sz val="10"/>
        <color indexed="8"/>
        <rFont val="Century Gothic"/>
        <family val="2"/>
      </rPr>
      <t>):</t>
    </r>
  </si>
  <si>
    <r>
      <t>Peso Volumétrico Húmedo (kg/m</t>
    </r>
    <r>
      <rPr>
        <vertAlign val="superscript"/>
        <sz val="10"/>
        <color indexed="8"/>
        <rFont val="Century Gothic"/>
        <family val="2"/>
      </rPr>
      <t>3</t>
    </r>
    <r>
      <rPr>
        <sz val="10"/>
        <color indexed="8"/>
        <rFont val="Century Gothic"/>
        <family val="2"/>
      </rPr>
      <t>)</t>
    </r>
  </si>
  <si>
    <r>
      <t>Peso Volumétrico Seco (kg/m</t>
    </r>
    <r>
      <rPr>
        <vertAlign val="superscript"/>
        <sz val="10"/>
        <color indexed="8"/>
        <rFont val="Century Gothic"/>
        <family val="2"/>
      </rPr>
      <t>3</t>
    </r>
    <r>
      <rPr>
        <sz val="10"/>
        <color indexed="8"/>
        <rFont val="Century Gothic"/>
        <family val="2"/>
      </rPr>
      <t>)</t>
    </r>
  </si>
  <si>
    <t>PROF</t>
  </si>
  <si>
    <t>% HUM</t>
  </si>
  <si>
    <t>PROMEDIO</t>
  </si>
  <si>
    <t>MIN</t>
  </si>
  <si>
    <t>MAX</t>
  </si>
  <si>
    <t>N° DE GOLPES</t>
  </si>
  <si>
    <t>CLASIFICACIÓN VISUAL-MANUAL</t>
  </si>
  <si>
    <t>0.00 0.50</t>
  </si>
  <si>
    <t>0.50  1.00</t>
  </si>
  <si>
    <t>1.00 1.50</t>
  </si>
  <si>
    <t>1.50  2.00</t>
  </si>
  <si>
    <t>Clasificación Visual-Manual</t>
  </si>
  <si>
    <t>N° de Sondeo</t>
  </si>
  <si>
    <t>Profundidad del  Sondeo (Mts)</t>
  </si>
  <si>
    <t>0.00-0.50</t>
  </si>
  <si>
    <t>0.50-1.00</t>
  </si>
  <si>
    <t>1.00-1.50</t>
  </si>
  <si>
    <t>1.50-2.00</t>
  </si>
  <si>
    <r>
      <rPr>
        <b/>
        <u/>
        <sz val="10"/>
        <rFont val="Arial"/>
        <family val="2"/>
      </rPr>
      <t>Clasificacion Visual / Manua</t>
    </r>
    <r>
      <rPr>
        <u/>
        <sz val="10"/>
        <rFont val="Arial"/>
        <family val="2"/>
      </rPr>
      <t>l</t>
    </r>
  </si>
  <si>
    <t>2.00-2.50</t>
  </si>
  <si>
    <t>2.00 2.50</t>
  </si>
  <si>
    <t>2.50 3.00</t>
  </si>
  <si>
    <t>3.00 3.50</t>
  </si>
  <si>
    <t>3.50 4.00</t>
  </si>
  <si>
    <t>2.50-3.00</t>
  </si>
  <si>
    <t>3.00-3.50</t>
  </si>
  <si>
    <t>4.00-4.50</t>
  </si>
  <si>
    <t>Mts</t>
  </si>
  <si>
    <t>ENSAYO DE PENETRACION ESTANDAR (Standard Penetration Test, S.P.T.) NORMATIVA ASTM D-1586.</t>
  </si>
  <si>
    <t>Humedad Natural Obtenidas del Material Analizado.</t>
  </si>
  <si>
    <t>Sondeo 1</t>
  </si>
  <si>
    <t>Sondeo 3</t>
  </si>
  <si>
    <t>3.50-4.00</t>
  </si>
  <si>
    <t>Peso Humedo</t>
  </si>
  <si>
    <t>Peso Seco</t>
  </si>
  <si>
    <t>Peso Tara</t>
  </si>
  <si>
    <t>% de Humedad</t>
  </si>
  <si>
    <t>N° Tara</t>
  </si>
  <si>
    <r>
      <rPr>
        <b/>
        <sz val="10"/>
        <rFont val="Arial"/>
        <family val="2"/>
      </rPr>
      <t>Clasificacion Visual / Manua</t>
    </r>
    <r>
      <rPr>
        <sz val="10"/>
        <rFont val="Arial"/>
        <family val="2"/>
      </rPr>
      <t>l</t>
    </r>
  </si>
  <si>
    <t>MTS</t>
  </si>
  <si>
    <t>PESO ESPECÍFICO (KG/M³)Seco</t>
  </si>
  <si>
    <t xml:space="preserve">0.50-1.00 </t>
  </si>
  <si>
    <t xml:space="preserve">N° DE GOLPES </t>
  </si>
  <si>
    <r>
      <rPr>
        <sz val="11"/>
        <rFont val="Arial"/>
        <family val="2"/>
      </rPr>
      <t>N° DE GOLPES</t>
    </r>
    <r>
      <rPr>
        <b/>
        <sz val="11"/>
        <rFont val="Arial"/>
        <family val="2"/>
      </rPr>
      <t xml:space="preserve"> N</t>
    </r>
  </si>
  <si>
    <t>% DE HUMEDAD.</t>
  </si>
  <si>
    <t>% DE HUMEDAD</t>
  </si>
  <si>
    <t>SONDEO N° 1</t>
  </si>
  <si>
    <t>PESO ESPEFICO DE LOS SUELOS POR METODO DE DESPLAZAMIENTO</t>
  </si>
  <si>
    <t>PESO SECO. Gr</t>
  </si>
  <si>
    <t>VOLUMEN DEL AGUA. Ml</t>
  </si>
  <si>
    <t>VOLUMEN FINAL. ml</t>
  </si>
  <si>
    <t>VOLUMEN DESPLAZADO.ML</t>
  </si>
  <si>
    <t>PESO ESPECIFICO.</t>
  </si>
  <si>
    <t>2.50-2.50</t>
  </si>
  <si>
    <t>3.050-4.00</t>
  </si>
  <si>
    <t>SONDEO N° 2</t>
  </si>
  <si>
    <t>pesos especificos secos</t>
  </si>
  <si>
    <t>S 1</t>
  </si>
  <si>
    <t>S 2</t>
  </si>
  <si>
    <t>CAPACIDAD DE GARGA DEL SUELO MEDIANTE LA TEORIA ELASTICA.</t>
  </si>
  <si>
    <t>DATOS.</t>
  </si>
  <si>
    <t xml:space="preserve">DENSIDAD DEL SUELO </t>
  </si>
  <si>
    <t>COEFICIENTE DE FRICCION</t>
  </si>
  <si>
    <t>DIFERENCIA DE PROFUNDIDAD</t>
  </si>
  <si>
    <t>Metros</t>
  </si>
  <si>
    <r>
      <t>Ton/M</t>
    </r>
    <r>
      <rPr>
        <sz val="11"/>
        <color theme="1"/>
        <rFont val="Calibri"/>
        <family val="2"/>
      </rPr>
      <t>²</t>
    </r>
  </si>
  <si>
    <r>
      <t>Ton/M</t>
    </r>
    <r>
      <rPr>
        <sz val="11"/>
        <color theme="1"/>
        <rFont val="Calibri"/>
        <family val="2"/>
      </rPr>
      <t>³</t>
    </r>
  </si>
  <si>
    <t>FORMULA TEORIA ELASTICA.</t>
  </si>
  <si>
    <t>ȣ</t>
  </si>
  <si>
    <t>c</t>
  </si>
  <si>
    <t>df</t>
  </si>
  <si>
    <t>π</t>
  </si>
  <si>
    <r>
      <t>Ton/M</t>
    </r>
    <r>
      <rPr>
        <b/>
        <sz val="11"/>
        <color theme="1"/>
        <rFont val="Calibri"/>
        <family val="2"/>
      </rPr>
      <t>²</t>
    </r>
  </si>
  <si>
    <t xml:space="preserve">CAPACIDAD DE CARGA DEL SUELO </t>
  </si>
  <si>
    <t>(SM-SC) Arena  Limosa con pocas Gravas, plastica, Color Café, Presencia de Material Organica, de Compacidad Firme.</t>
  </si>
  <si>
    <t>(SM-SC) Arena  Limosa con pocas Gravas, plastica, Color Café, Presencia de Material Organica, de Compacidad Densa.</t>
  </si>
  <si>
    <t>(SM-SC) Arena  Limosa con pocas Gravas, plastica, Color Café, Presencia de Material Organica, de Compacidad Suelta.</t>
  </si>
  <si>
    <t>4.50-5.00</t>
  </si>
  <si>
    <t>4.00 4.50</t>
  </si>
  <si>
    <t>4.50 5.00</t>
  </si>
  <si>
    <t>.</t>
  </si>
  <si>
    <t>S3</t>
  </si>
  <si>
    <t>S 4</t>
  </si>
  <si>
    <t>SONDEO N° 3</t>
  </si>
  <si>
    <t>SONDEO N° 4</t>
  </si>
  <si>
    <t>Sondeo 2</t>
  </si>
  <si>
    <t>Sondeo 4</t>
  </si>
  <si>
    <t>SONDEO 4</t>
  </si>
  <si>
    <r>
      <rPr>
        <b/>
        <sz val="9"/>
        <rFont val="Century Gothic"/>
        <family val="2"/>
      </rPr>
      <t>Nota:</t>
    </r>
    <r>
      <rPr>
        <sz val="9"/>
        <rFont val="Century Gothic"/>
        <family val="2"/>
      </rPr>
      <t xml:space="preserve"> Las capacidad de carga admisible es calculada con una carga por metrado de; 10,000 (kgF),                                                                                Los diseños de capas de restitucion de suelo u suelo cemento, dimenciones de Zapatas, y Soleras de Fundacion, seran diseñados por el disñador encargado del proyecto ya que la normativa del Ensayo S.P.T,</t>
    </r>
    <r>
      <rPr>
        <b/>
        <sz val="9"/>
        <rFont val="Century Gothic"/>
        <family val="2"/>
      </rPr>
      <t>(Standard Penetration Test), ASTM D-1586</t>
    </r>
    <r>
      <rPr>
        <sz val="9"/>
        <rFont val="Century Gothic"/>
        <family val="2"/>
      </rPr>
      <t>, no contempla area de diseño de ninguna estructura, proporcionando solo la informacion de las capas de sub-suelo ensayadas.</t>
    </r>
  </si>
  <si>
    <r>
      <rPr>
        <b/>
        <sz val="9"/>
        <rFont val="Century Gothic"/>
        <family val="2"/>
      </rPr>
      <t>Nota:</t>
    </r>
    <r>
      <rPr>
        <sz val="9"/>
        <rFont val="Century Gothic"/>
        <family val="2"/>
      </rPr>
      <t xml:space="preserve"> Las capacidad de carga admisible es calculada con una carga por metrado de; 10,000 (kgF),                                                                                Los diseños de capas de restitucion de suelo u suelo cemento, dimenciones de Zapatas, y Soleras de Fundacion, seran diseñados por el disñador encargado del proyecto ya que la normativa del Ensayo S.P.T,(Standard Penetration Test), ASTM D-1586, no contempla area de diseño de ninguna estructura, proporcionando solo la informacion de las capas de sub-suelo ensayadas.</t>
    </r>
  </si>
  <si>
    <t>CAPACIDAD DE CARGA ADMISIBLE (Kp/CM²)</t>
  </si>
  <si>
    <t>SONDEO N° 5</t>
  </si>
  <si>
    <t>S 5</t>
  </si>
  <si>
    <t>SONDEO 5</t>
  </si>
  <si>
    <t>Sondeo 5</t>
  </si>
  <si>
    <t>0.50 1.00</t>
  </si>
  <si>
    <t>2.50  3.00</t>
  </si>
  <si>
    <t>SONDEO 1</t>
  </si>
  <si>
    <t>SONDEO 2</t>
  </si>
  <si>
    <t>SONDEO 3</t>
  </si>
  <si>
    <t>ING. FRANCISCO GRANADOS</t>
  </si>
  <si>
    <t>3.50  4.00</t>
  </si>
  <si>
    <t>4.50  5.00</t>
  </si>
  <si>
    <t>5.00 5.50</t>
  </si>
  <si>
    <t>5.50  6.00</t>
  </si>
  <si>
    <t>5.50 6.00</t>
  </si>
  <si>
    <t>5.00-5.50</t>
  </si>
  <si>
    <t>5.50-6.00</t>
  </si>
  <si>
    <t xml:space="preserve">Sondeo N°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</si>
</sst>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%"/>
    <numFmt numFmtId="166" formatCode="&quot;Molde No. &quot;#,##0"/>
    <numFmt numFmtId="167" formatCode="0.000"/>
    <numFmt numFmtId="168" formatCode="#,##0.000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6"/>
      <color indexed="8"/>
      <name val="Calibri"/>
      <family val="2"/>
    </font>
    <font>
      <sz val="8"/>
      <color indexed="8"/>
      <name val="Calibri"/>
      <family val="2"/>
    </font>
    <font>
      <b/>
      <sz val="12"/>
      <name val="Calibri"/>
      <family val="2"/>
    </font>
    <font>
      <sz val="10"/>
      <color indexed="8"/>
      <name val="Calibri"/>
      <family val="2"/>
    </font>
    <font>
      <b/>
      <sz val="10"/>
      <color indexed="8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0"/>
      <color indexed="8"/>
      <name val="Century Gothic"/>
      <family val="2"/>
    </font>
    <font>
      <b/>
      <sz val="10"/>
      <color theme="1" tint="0.249977111117893"/>
      <name val="Century Gothic"/>
      <family val="2"/>
    </font>
    <font>
      <b/>
      <sz val="10"/>
      <name val="Century Gothic"/>
      <family val="2"/>
    </font>
    <font>
      <sz val="10"/>
      <color indexed="10"/>
      <name val="Century Gothic"/>
      <family val="2"/>
    </font>
    <font>
      <b/>
      <sz val="10"/>
      <color indexed="10"/>
      <name val="Century Gothic"/>
      <family val="2"/>
    </font>
    <font>
      <vertAlign val="superscript"/>
      <sz val="10"/>
      <color indexed="8"/>
      <name val="Century Gothic"/>
      <family val="2"/>
    </font>
    <font>
      <sz val="10"/>
      <color indexed="22"/>
      <name val="Century Gothic"/>
      <family val="2"/>
    </font>
    <font>
      <b/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10"/>
      <name val="Calibri"/>
      <family val="2"/>
    </font>
    <font>
      <b/>
      <sz val="12"/>
      <color indexed="8"/>
      <name val="Century Gothic"/>
      <family val="2"/>
    </font>
    <font>
      <b/>
      <sz val="10"/>
      <color theme="1"/>
      <name val="Tahoma"/>
      <family val="2"/>
    </font>
    <font>
      <b/>
      <sz val="12"/>
      <color indexed="8"/>
      <name val="Calibri"/>
      <family val="2"/>
    </font>
    <font>
      <b/>
      <sz val="11"/>
      <color theme="1" tint="0.249977111117893"/>
      <name val="Century Gothic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u/>
      <sz val="10"/>
      <color theme="1"/>
      <name val="Tahoma"/>
      <family val="2"/>
    </font>
    <font>
      <b/>
      <i/>
      <sz val="10"/>
      <color indexed="8"/>
      <name val="Century Gothic"/>
      <family val="2"/>
    </font>
    <font>
      <b/>
      <i/>
      <sz val="10"/>
      <color rgb="FF000000"/>
      <name val="Century Gothic"/>
      <family val="2"/>
    </font>
    <font>
      <sz val="11"/>
      <name val="Century Gothic"/>
      <family val="2"/>
    </font>
    <font>
      <b/>
      <sz val="11"/>
      <color theme="1"/>
      <name val="Century Gothic"/>
      <family val="2"/>
    </font>
    <font>
      <sz val="9"/>
      <name val="Calibri"/>
      <family val="2"/>
      <scheme val="minor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name val="Century Gothic"/>
      <family val="2"/>
    </font>
    <font>
      <sz val="9"/>
      <name val="Century Gothic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</font>
    <font>
      <b/>
      <sz val="11"/>
      <color rgb="FF404040"/>
      <name val="Century Gothic"/>
      <family val="2"/>
    </font>
    <font>
      <sz val="11"/>
      <color rgb="FF000000"/>
      <name val="Century Gothic"/>
      <family val="2"/>
    </font>
    <font>
      <b/>
      <sz val="11"/>
      <name val="Century Gothic"/>
      <family val="2"/>
    </font>
    <font>
      <sz val="11"/>
      <name val="Arial"/>
      <family val="2"/>
    </font>
    <font>
      <b/>
      <sz val="9"/>
      <name val="Arial"/>
      <family val="2"/>
    </font>
    <font>
      <b/>
      <sz val="9"/>
      <color rgb="FF0000FF"/>
      <name val="Arial"/>
      <family val="2"/>
    </font>
    <font>
      <b/>
      <sz val="9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9"/>
      <color theme="1"/>
      <name val="Century Gothic"/>
      <family val="2"/>
    </font>
    <font>
      <b/>
      <i/>
      <u/>
      <sz val="9"/>
      <color indexed="8"/>
      <name val="Century Gothic"/>
      <family val="2"/>
    </font>
    <font>
      <b/>
      <i/>
      <sz val="10"/>
      <color theme="1"/>
      <name val="Tahoma"/>
      <family val="2"/>
    </font>
    <font>
      <b/>
      <sz val="10"/>
      <color rgb="FF804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44" fillId="0" borderId="0"/>
  </cellStyleXfs>
  <cellXfs count="858">
    <xf numFmtId="0" fontId="0" fillId="0" borderId="0" xfId="0"/>
    <xf numFmtId="0" fontId="2" fillId="0" borderId="0" xfId="2" applyAlignment="1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9" fillId="0" borderId="16" xfId="2" applyFont="1" applyBorder="1" applyAlignment="1">
      <alignment vertical="center"/>
    </xf>
    <xf numFmtId="9" fontId="12" fillId="0" borderId="17" xfId="4" applyFont="1" applyBorder="1" applyAlignment="1">
      <alignment horizontal="right" vertical="center" indent="1"/>
    </xf>
    <xf numFmtId="0" fontId="9" fillId="0" borderId="16" xfId="2" applyFont="1" applyBorder="1" applyAlignment="1">
      <alignment horizontal="left" vertical="center" indent="1"/>
    </xf>
    <xf numFmtId="9" fontId="12" fillId="0" borderId="17" xfId="4" applyFont="1" applyFill="1" applyBorder="1" applyAlignment="1">
      <alignment horizontal="right" vertical="center" indent="1"/>
    </xf>
    <xf numFmtId="0" fontId="9" fillId="0" borderId="20" xfId="2" applyFont="1" applyBorder="1" applyAlignment="1">
      <alignment vertical="center"/>
    </xf>
    <xf numFmtId="9" fontId="12" fillId="0" borderId="21" xfId="4" applyFont="1" applyBorder="1" applyAlignment="1">
      <alignment horizontal="right" vertical="center" indent="1"/>
    </xf>
    <xf numFmtId="0" fontId="9" fillId="0" borderId="20" xfId="2" applyFont="1" applyBorder="1" applyAlignment="1">
      <alignment horizontal="left" vertical="center" indent="1"/>
    </xf>
    <xf numFmtId="9" fontId="12" fillId="0" borderId="21" xfId="4" applyFont="1" applyFill="1" applyBorder="1" applyAlignment="1">
      <alignment horizontal="right" vertical="center" indent="1"/>
    </xf>
    <xf numFmtId="0" fontId="9" fillId="0" borderId="25" xfId="2" applyFont="1" applyBorder="1" applyAlignment="1">
      <alignment vertical="center"/>
    </xf>
    <xf numFmtId="9" fontId="12" fillId="0" borderId="26" xfId="4" applyFont="1" applyBorder="1" applyAlignment="1">
      <alignment horizontal="right" vertical="center" indent="1"/>
    </xf>
    <xf numFmtId="0" fontId="9" fillId="0" borderId="25" xfId="2" applyFont="1" applyBorder="1" applyAlignment="1">
      <alignment horizontal="left" vertical="center" indent="1"/>
    </xf>
    <xf numFmtId="9" fontId="12" fillId="0" borderId="26" xfId="4" applyFont="1" applyFill="1" applyBorder="1" applyAlignment="1">
      <alignment horizontal="right" vertical="center" indent="1"/>
    </xf>
    <xf numFmtId="0" fontId="10" fillId="0" borderId="2" xfId="2" applyFont="1" applyBorder="1" applyAlignment="1">
      <alignment horizontal="left" vertical="center" indent="1"/>
    </xf>
    <xf numFmtId="0" fontId="10" fillId="0" borderId="3" xfId="2" applyFont="1" applyBorder="1" applyAlignment="1">
      <alignment vertical="center"/>
    </xf>
    <xf numFmtId="4" fontId="13" fillId="0" borderId="3" xfId="2" applyNumberFormat="1" applyFont="1" applyBorder="1" applyAlignment="1">
      <alignment vertical="center"/>
    </xf>
    <xf numFmtId="0" fontId="10" fillId="0" borderId="29" xfId="2" applyFont="1" applyBorder="1" applyAlignment="1">
      <alignment vertical="center"/>
    </xf>
    <xf numFmtId="0" fontId="10" fillId="0" borderId="17" xfId="2" applyFont="1" applyBorder="1" applyAlignment="1">
      <alignment vertical="center"/>
    </xf>
    <xf numFmtId="0" fontId="10" fillId="0" borderId="31" xfId="2" applyFont="1" applyBorder="1" applyAlignment="1">
      <alignment vertical="center"/>
    </xf>
    <xf numFmtId="0" fontId="10" fillId="0" borderId="21" xfId="2" applyFont="1" applyBorder="1" applyAlignment="1">
      <alignment vertical="center"/>
    </xf>
    <xf numFmtId="0" fontId="10" fillId="0" borderId="33" xfId="2" applyFont="1" applyBorder="1" applyAlignment="1">
      <alignment vertical="center"/>
    </xf>
    <xf numFmtId="0" fontId="10" fillId="0" borderId="26" xfId="2" applyFont="1" applyBorder="1" applyAlignment="1">
      <alignment vertical="center"/>
    </xf>
    <xf numFmtId="0" fontId="10" fillId="0" borderId="36" xfId="2" applyFont="1" applyBorder="1" applyAlignment="1">
      <alignment vertical="center"/>
    </xf>
    <xf numFmtId="0" fontId="10" fillId="0" borderId="43" xfId="2" applyFont="1" applyBorder="1" applyAlignment="1">
      <alignment vertical="center"/>
    </xf>
    <xf numFmtId="0" fontId="10" fillId="0" borderId="37" xfId="2" applyFont="1" applyBorder="1" applyAlignment="1">
      <alignment vertical="center"/>
    </xf>
    <xf numFmtId="0" fontId="10" fillId="0" borderId="35" xfId="2" applyFont="1" applyBorder="1" applyAlignment="1">
      <alignment vertical="center"/>
    </xf>
    <xf numFmtId="2" fontId="13" fillId="0" borderId="35" xfId="2" applyNumberFormat="1" applyFont="1" applyBorder="1" applyAlignment="1">
      <alignment vertical="center"/>
    </xf>
    <xf numFmtId="2" fontId="9" fillId="0" borderId="35" xfId="2" applyNumberFormat="1" applyFont="1" applyBorder="1" applyAlignment="1">
      <alignment vertical="center"/>
    </xf>
    <xf numFmtId="2" fontId="12" fillId="0" borderId="35" xfId="4" applyNumberFormat="1" applyFont="1" applyBorder="1" applyAlignment="1">
      <alignment vertical="center"/>
    </xf>
    <xf numFmtId="10" fontId="12" fillId="0" borderId="0" xfId="1" applyNumberFormat="1" applyFont="1" applyBorder="1" applyAlignment="1">
      <alignment vertical="center" wrapText="1"/>
    </xf>
    <xf numFmtId="2" fontId="12" fillId="0" borderId="0" xfId="2" applyNumberFormat="1" applyFont="1" applyAlignment="1">
      <alignment vertical="center" wrapText="1"/>
    </xf>
    <xf numFmtId="165" fontId="12" fillId="0" borderId="35" xfId="4" applyNumberFormat="1" applyFont="1" applyBorder="1" applyAlignment="1">
      <alignment horizontal="center" vertical="center"/>
    </xf>
    <xf numFmtId="10" fontId="12" fillId="0" borderId="41" xfId="1" applyNumberFormat="1" applyFont="1" applyBorder="1" applyAlignment="1">
      <alignment vertical="center" wrapText="1"/>
    </xf>
    <xf numFmtId="2" fontId="12" fillId="0" borderId="41" xfId="2" applyNumberFormat="1" applyFont="1" applyBorder="1" applyAlignment="1">
      <alignment vertical="center" wrapText="1"/>
    </xf>
    <xf numFmtId="165" fontId="12" fillId="0" borderId="39" xfId="4" applyNumberFormat="1" applyFont="1" applyBorder="1" applyAlignment="1">
      <alignment horizontal="center" vertical="center"/>
    </xf>
    <xf numFmtId="0" fontId="10" fillId="0" borderId="34" xfId="2" applyFont="1" applyBorder="1" applyAlignment="1">
      <alignment vertical="center"/>
    </xf>
    <xf numFmtId="1" fontId="9" fillId="0" borderId="0" xfId="2" applyNumberFormat="1" applyFont="1" applyAlignment="1">
      <alignment vertical="center"/>
    </xf>
    <xf numFmtId="1" fontId="9" fillId="0" borderId="0" xfId="2" applyNumberFormat="1" applyFont="1" applyAlignment="1">
      <alignment horizontal="center" vertical="center"/>
    </xf>
    <xf numFmtId="1" fontId="9" fillId="0" borderId="35" xfId="2" applyNumberFormat="1" applyFont="1" applyBorder="1" applyAlignment="1">
      <alignment horizontal="center" vertical="center"/>
    </xf>
    <xf numFmtId="1" fontId="9" fillId="0" borderId="41" xfId="2" applyNumberFormat="1" applyFont="1" applyBorder="1" applyAlignment="1">
      <alignment vertical="center"/>
    </xf>
    <xf numFmtId="1" fontId="9" fillId="0" borderId="41" xfId="2" applyNumberFormat="1" applyFont="1" applyBorder="1" applyAlignment="1">
      <alignment horizontal="center" vertical="center"/>
    </xf>
    <xf numFmtId="1" fontId="9" fillId="0" borderId="39" xfId="2" applyNumberFormat="1" applyFont="1" applyBorder="1" applyAlignment="1">
      <alignment horizontal="center" vertical="center"/>
    </xf>
    <xf numFmtId="1" fontId="20" fillId="0" borderId="0" xfId="2" applyNumberFormat="1" applyFont="1" applyAlignment="1">
      <alignment horizontal="center" vertical="center"/>
    </xf>
    <xf numFmtId="1" fontId="20" fillId="0" borderId="35" xfId="2" applyNumberFormat="1" applyFont="1" applyBorder="1" applyAlignment="1">
      <alignment horizontal="center" vertical="center"/>
    </xf>
    <xf numFmtId="0" fontId="16" fillId="0" borderId="41" xfId="2" applyFont="1" applyBorder="1" applyAlignment="1">
      <alignment vertical="center"/>
    </xf>
    <xf numFmtId="10" fontId="16" fillId="0" borderId="41" xfId="2" applyNumberFormat="1" applyFont="1" applyBorder="1" applyAlignment="1">
      <alignment horizontal="center" vertical="center"/>
    </xf>
    <xf numFmtId="10" fontId="16" fillId="0" borderId="41" xfId="4" applyNumberFormat="1" applyFont="1" applyBorder="1" applyAlignment="1">
      <alignment horizontal="center" vertical="center"/>
    </xf>
    <xf numFmtId="4" fontId="16" fillId="0" borderId="41" xfId="2" applyNumberFormat="1" applyFont="1" applyBorder="1" applyAlignment="1">
      <alignment horizontal="center" vertical="center"/>
    </xf>
    <xf numFmtId="4" fontId="16" fillId="0" borderId="39" xfId="2" applyNumberFormat="1" applyFont="1" applyBorder="1" applyAlignment="1">
      <alignment horizontal="center" vertical="center"/>
    </xf>
    <xf numFmtId="1" fontId="19" fillId="0" borderId="1" xfId="2" applyNumberFormat="1" applyFont="1" applyBorder="1" applyAlignment="1">
      <alignment horizontal="center" vertical="center"/>
    </xf>
    <xf numFmtId="0" fontId="22" fillId="0" borderId="11" xfId="5" applyFont="1" applyBorder="1" applyAlignment="1">
      <alignment vertical="center"/>
    </xf>
    <xf numFmtId="0" fontId="22" fillId="0" borderId="3" xfId="5" applyFont="1" applyBorder="1" applyAlignment="1">
      <alignment vertical="center"/>
    </xf>
    <xf numFmtId="0" fontId="22" fillId="0" borderId="50" xfId="5" applyFont="1" applyBorder="1" applyAlignment="1">
      <alignment vertical="center"/>
    </xf>
    <xf numFmtId="0" fontId="22" fillId="0" borderId="5" xfId="5" applyFont="1" applyBorder="1" applyAlignment="1">
      <alignment horizontal="center" vertical="center"/>
    </xf>
    <xf numFmtId="2" fontId="19" fillId="0" borderId="44" xfId="2" applyNumberFormat="1" applyFont="1" applyBorder="1" applyAlignment="1">
      <alignment horizontal="center" vertical="center" wrapText="1"/>
    </xf>
    <xf numFmtId="1" fontId="12" fillId="0" borderId="0" xfId="2" applyNumberFormat="1" applyFont="1" applyAlignment="1">
      <alignment horizontal="center" vertical="center"/>
    </xf>
    <xf numFmtId="1" fontId="12" fillId="0" borderId="41" xfId="2" applyNumberFormat="1" applyFont="1" applyBorder="1" applyAlignment="1">
      <alignment horizontal="center" vertical="center"/>
    </xf>
    <xf numFmtId="0" fontId="2" fillId="0" borderId="1" xfId="2" applyBorder="1" applyAlignment="1">
      <alignment vertical="center" wrapText="1"/>
    </xf>
    <xf numFmtId="2" fontId="2" fillId="0" borderId="1" xfId="2" applyNumberFormat="1" applyBorder="1" applyAlignment="1">
      <alignment vertical="center" wrapText="1"/>
    </xf>
    <xf numFmtId="10" fontId="17" fillId="0" borderId="1" xfId="0" applyNumberFormat="1" applyFont="1" applyBorder="1" applyAlignment="1">
      <alignment vertical="center" wrapText="1"/>
    </xf>
    <xf numFmtId="3" fontId="9" fillId="0" borderId="0" xfId="2" applyNumberFormat="1" applyFont="1" applyAlignment="1">
      <alignment vertical="center"/>
    </xf>
    <xf numFmtId="2" fontId="9" fillId="0" borderId="11" xfId="2" applyNumberFormat="1" applyFont="1" applyBorder="1"/>
    <xf numFmtId="3" fontId="9" fillId="0" borderId="0" xfId="2" applyNumberFormat="1" applyFont="1"/>
    <xf numFmtId="3" fontId="9" fillId="0" borderId="35" xfId="2" applyNumberFormat="1" applyFont="1" applyBorder="1" applyAlignment="1">
      <alignment vertical="center"/>
    </xf>
    <xf numFmtId="0" fontId="25" fillId="0" borderId="0" xfId="0" applyFont="1" applyAlignment="1">
      <alignment vertical="center" wrapText="1"/>
    </xf>
    <xf numFmtId="0" fontId="9" fillId="0" borderId="34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10" fillId="0" borderId="57" xfId="2" applyFont="1" applyBorder="1" applyAlignment="1">
      <alignment horizontal="left" vertical="center" indent="1"/>
    </xf>
    <xf numFmtId="0" fontId="10" fillId="0" borderId="62" xfId="2" applyFont="1" applyBorder="1" applyAlignment="1">
      <alignment horizontal="left" vertical="center" indent="1"/>
    </xf>
    <xf numFmtId="0" fontId="10" fillId="0" borderId="64" xfId="2" applyFont="1" applyBorder="1" applyAlignment="1">
      <alignment horizontal="left" vertical="center" indent="1"/>
    </xf>
    <xf numFmtId="0" fontId="10" fillId="0" borderId="66" xfId="2" applyFont="1" applyBorder="1" applyAlignment="1">
      <alignment horizontal="left" vertical="center" indent="1"/>
    </xf>
    <xf numFmtId="0" fontId="16" fillId="0" borderId="38" xfId="2" applyFont="1" applyBorder="1" applyAlignment="1">
      <alignment vertical="center"/>
    </xf>
    <xf numFmtId="0" fontId="22" fillId="0" borderId="6" xfId="5" applyFont="1" applyBorder="1" applyAlignment="1">
      <alignment vertical="center"/>
    </xf>
    <xf numFmtId="0" fontId="22" fillId="0" borderId="10" xfId="5" applyFont="1" applyBorder="1" applyAlignment="1">
      <alignment vertical="center"/>
    </xf>
    <xf numFmtId="0" fontId="2" fillId="0" borderId="0" xfId="2" applyAlignment="1">
      <alignment horizontal="center" vertical="center"/>
    </xf>
    <xf numFmtId="0" fontId="25" fillId="2" borderId="1" xfId="0" applyFont="1" applyFill="1" applyBorder="1" applyAlignment="1">
      <alignment vertical="center" wrapText="1"/>
    </xf>
    <xf numFmtId="165" fontId="2" fillId="0" borderId="1" xfId="1" applyNumberFormat="1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7" fontId="32" fillId="0" borderId="69" xfId="0" applyNumberFormat="1" applyFont="1" applyBorder="1" applyAlignment="1">
      <alignment horizontal="center" vertical="center"/>
    </xf>
    <xf numFmtId="167" fontId="32" fillId="0" borderId="56" xfId="0" applyNumberFormat="1" applyFont="1" applyBorder="1" applyAlignment="1">
      <alignment horizontal="center" vertical="center"/>
    </xf>
    <xf numFmtId="167" fontId="32" fillId="0" borderId="1" xfId="0" applyNumberFormat="1" applyFont="1" applyBorder="1" applyAlignment="1">
      <alignment horizontal="center" vertical="center"/>
    </xf>
    <xf numFmtId="167" fontId="32" fillId="0" borderId="40" xfId="0" applyNumberFormat="1" applyFont="1" applyBorder="1" applyAlignment="1">
      <alignment horizontal="center" vertical="center"/>
    </xf>
    <xf numFmtId="0" fontId="17" fillId="4" borderId="0" xfId="0" applyFont="1" applyFill="1" applyAlignment="1">
      <alignment vertical="center" wrapText="1"/>
    </xf>
    <xf numFmtId="0" fontId="27" fillId="4" borderId="0" xfId="0" applyFont="1" applyFill="1" applyAlignment="1">
      <alignment vertical="center"/>
    </xf>
    <xf numFmtId="0" fontId="33" fillId="0" borderId="0" xfId="0" applyFont="1" applyAlignment="1">
      <alignment horizontal="justify" vertical="center"/>
    </xf>
    <xf numFmtId="167" fontId="32" fillId="0" borderId="7" xfId="0" applyNumberFormat="1" applyFont="1" applyBorder="1" applyAlignment="1">
      <alignment horizontal="center" vertical="center"/>
    </xf>
    <xf numFmtId="167" fontId="32" fillId="0" borderId="54" xfId="0" applyNumberFormat="1" applyFont="1" applyBorder="1" applyAlignment="1">
      <alignment horizontal="center" vertical="center"/>
    </xf>
    <xf numFmtId="0" fontId="28" fillId="4" borderId="56" xfId="0" applyFont="1" applyFill="1" applyBorder="1" applyAlignment="1">
      <alignment horizontal="center" vertical="center"/>
    </xf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25" fillId="5" borderId="1" xfId="0" applyFont="1" applyFill="1" applyBorder="1" applyAlignment="1">
      <alignment horizontal="center" vertical="center" wrapText="1"/>
    </xf>
    <xf numFmtId="10" fontId="17" fillId="0" borderId="0" xfId="0" applyNumberFormat="1" applyFont="1" applyAlignment="1">
      <alignment horizontal="center" vertical="center"/>
    </xf>
    <xf numFmtId="0" fontId="26" fillId="4" borderId="34" xfId="0" applyFont="1" applyFill="1" applyBorder="1" applyAlignment="1">
      <alignment horizontal="center" vertical="center"/>
    </xf>
    <xf numFmtId="0" fontId="36" fillId="0" borderId="0" xfId="0" applyFont="1" applyAlignment="1">
      <alignment wrapText="1"/>
    </xf>
    <xf numFmtId="2" fontId="19" fillId="0" borderId="55" xfId="2" applyNumberFormat="1" applyFont="1" applyBorder="1" applyAlignment="1">
      <alignment horizontal="center" vertical="center" wrapText="1"/>
    </xf>
    <xf numFmtId="0" fontId="26" fillId="4" borderId="36" xfId="0" applyFont="1" applyFill="1" applyBorder="1" applyAlignment="1">
      <alignment horizontal="center" vertical="center"/>
    </xf>
    <xf numFmtId="0" fontId="26" fillId="4" borderId="43" xfId="0" applyFont="1" applyFill="1" applyBorder="1" applyAlignment="1">
      <alignment horizontal="center" vertical="center"/>
    </xf>
    <xf numFmtId="0" fontId="26" fillId="4" borderId="38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1" fontId="2" fillId="0" borderId="1" xfId="2" applyNumberFormat="1" applyBorder="1" applyAlignment="1">
      <alignment horizontal="center" vertical="center" wrapText="1"/>
    </xf>
    <xf numFmtId="2" fontId="12" fillId="0" borderId="0" xfId="2" applyNumberFormat="1" applyFont="1" applyAlignment="1">
      <alignment horizontal="center" vertical="center"/>
    </xf>
    <xf numFmtId="2" fontId="19" fillId="0" borderId="4" xfId="2" applyNumberFormat="1" applyFont="1" applyBorder="1" applyAlignment="1">
      <alignment horizontal="center" vertical="center" wrapText="1"/>
    </xf>
    <xf numFmtId="3" fontId="9" fillId="0" borderId="41" xfId="2" applyNumberFormat="1" applyFont="1" applyBorder="1" applyAlignment="1">
      <alignment vertical="center"/>
    </xf>
    <xf numFmtId="0" fontId="2" fillId="0" borderId="71" xfId="2" applyBorder="1" applyAlignment="1">
      <alignment vertical="center"/>
    </xf>
    <xf numFmtId="0" fontId="2" fillId="0" borderId="13" xfId="2" applyBorder="1" applyAlignment="1">
      <alignment vertical="center"/>
    </xf>
    <xf numFmtId="1" fontId="19" fillId="0" borderId="55" xfId="2" applyNumberFormat="1" applyFont="1" applyBorder="1" applyAlignment="1">
      <alignment horizontal="center" vertical="center"/>
    </xf>
    <xf numFmtId="0" fontId="2" fillId="0" borderId="69" xfId="2" applyBorder="1" applyAlignment="1">
      <alignment vertical="center" wrapText="1"/>
    </xf>
    <xf numFmtId="2" fontId="19" fillId="0" borderId="75" xfId="2" applyNumberFormat="1" applyFont="1" applyBorder="1" applyAlignment="1">
      <alignment horizontal="center" vertical="center" wrapText="1"/>
    </xf>
    <xf numFmtId="2" fontId="19" fillId="0" borderId="76" xfId="2" applyNumberFormat="1" applyFont="1" applyBorder="1" applyAlignment="1">
      <alignment horizontal="center" vertical="center" wrapText="1"/>
    </xf>
    <xf numFmtId="0" fontId="2" fillId="0" borderId="70" xfId="2" applyBorder="1" applyAlignment="1">
      <alignment horizontal="center" vertical="center"/>
    </xf>
    <xf numFmtId="0" fontId="2" fillId="0" borderId="68" xfId="2" applyBorder="1" applyAlignment="1">
      <alignment horizontal="center" vertical="center"/>
    </xf>
    <xf numFmtId="0" fontId="40" fillId="0" borderId="0" xfId="2" applyFont="1" applyAlignment="1">
      <alignment vertical="center"/>
    </xf>
    <xf numFmtId="2" fontId="19" fillId="0" borderId="6" xfId="2" applyNumberFormat="1" applyFont="1" applyBorder="1" applyAlignment="1">
      <alignment horizontal="center" vertical="center" wrapText="1"/>
    </xf>
    <xf numFmtId="165" fontId="2" fillId="0" borderId="7" xfId="1" applyNumberFormat="1" applyFont="1" applyBorder="1" applyAlignment="1">
      <alignment vertical="center"/>
    </xf>
    <xf numFmtId="10" fontId="39" fillId="0" borderId="37" xfId="1" applyNumberFormat="1" applyFont="1" applyBorder="1" applyAlignment="1">
      <alignment vertical="center"/>
    </xf>
    <xf numFmtId="10" fontId="39" fillId="0" borderId="35" xfId="1" applyNumberFormat="1" applyFont="1" applyBorder="1" applyAlignment="1">
      <alignment vertical="center"/>
    </xf>
    <xf numFmtId="10" fontId="39" fillId="0" borderId="39" xfId="1" applyNumberFormat="1" applyFont="1" applyBorder="1" applyAlignment="1">
      <alignment vertical="center"/>
    </xf>
    <xf numFmtId="0" fontId="26" fillId="4" borderId="43" xfId="0" applyFont="1" applyFill="1" applyBorder="1" applyAlignment="1">
      <alignment vertical="center"/>
    </xf>
    <xf numFmtId="0" fontId="26" fillId="4" borderId="37" xfId="0" applyFont="1" applyFill="1" applyBorder="1" applyAlignment="1">
      <alignment vertical="center"/>
    </xf>
    <xf numFmtId="0" fontId="26" fillId="4" borderId="41" xfId="0" applyFont="1" applyFill="1" applyBorder="1" applyAlignment="1">
      <alignment vertical="center"/>
    </xf>
    <xf numFmtId="0" fontId="26" fillId="4" borderId="39" xfId="0" applyFont="1" applyFill="1" applyBorder="1" applyAlignment="1">
      <alignment vertical="center"/>
    </xf>
    <xf numFmtId="0" fontId="17" fillId="4" borderId="68" xfId="0" applyFont="1" applyFill="1" applyBorder="1" applyAlignment="1">
      <alignment vertical="center"/>
    </xf>
    <xf numFmtId="168" fontId="9" fillId="0" borderId="1" xfId="2" applyNumberFormat="1" applyFont="1" applyBorder="1" applyAlignment="1">
      <alignment horizontal="center" vertical="center"/>
    </xf>
    <xf numFmtId="0" fontId="2" fillId="0" borderId="7" xfId="2" applyBorder="1" applyAlignment="1">
      <alignment vertical="center" wrapText="1"/>
    </xf>
    <xf numFmtId="2" fontId="39" fillId="0" borderId="43" xfId="2" applyNumberFormat="1" applyFont="1" applyBorder="1" applyAlignment="1">
      <alignment vertical="center"/>
    </xf>
    <xf numFmtId="2" fontId="39" fillId="0" borderId="0" xfId="2" applyNumberFormat="1" applyFont="1" applyAlignment="1">
      <alignment vertical="center"/>
    </xf>
    <xf numFmtId="2" fontId="39" fillId="0" borderId="41" xfId="2" applyNumberFormat="1" applyFont="1" applyBorder="1" applyAlignment="1">
      <alignment vertical="center"/>
    </xf>
    <xf numFmtId="0" fontId="2" fillId="0" borderId="77" xfId="2" applyBorder="1" applyAlignment="1">
      <alignment horizontal="center" vertical="center"/>
    </xf>
    <xf numFmtId="0" fontId="2" fillId="0" borderId="78" xfId="2" applyBorder="1" applyAlignment="1">
      <alignment horizontal="center" vertical="center"/>
    </xf>
    <xf numFmtId="165" fontId="2" fillId="0" borderId="56" xfId="1" applyNumberFormat="1" applyFont="1" applyBorder="1" applyAlignment="1">
      <alignment horizontal="center" vertical="center"/>
    </xf>
    <xf numFmtId="165" fontId="12" fillId="0" borderId="0" xfId="4" applyNumberFormat="1" applyFont="1" applyBorder="1" applyAlignment="1">
      <alignment horizontal="center" vertical="center"/>
    </xf>
    <xf numFmtId="10" fontId="39" fillId="0" borderId="0" xfId="1" applyNumberFormat="1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17" fillId="2" borderId="56" xfId="0" applyFont="1" applyFill="1" applyBorder="1" applyAlignment="1">
      <alignment vertical="center" wrapText="1"/>
    </xf>
    <xf numFmtId="0" fontId="17" fillId="2" borderId="40" xfId="0" applyFont="1" applyFill="1" applyBorder="1" applyAlignment="1">
      <alignment vertical="center" wrapText="1"/>
    </xf>
    <xf numFmtId="0" fontId="17" fillId="2" borderId="68" xfId="0" applyFont="1" applyFill="1" applyBorder="1" applyAlignment="1">
      <alignment vertical="center" wrapText="1"/>
    </xf>
    <xf numFmtId="0" fontId="28" fillId="4" borderId="48" xfId="0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67" fontId="6" fillId="0" borderId="1" xfId="2" applyNumberFormat="1" applyFont="1" applyBorder="1" applyAlignment="1">
      <alignment horizontal="center" vertical="center"/>
    </xf>
    <xf numFmtId="0" fontId="17" fillId="4" borderId="79" xfId="0" applyFont="1" applyFill="1" applyBorder="1" applyAlignment="1">
      <alignment vertical="center"/>
    </xf>
    <xf numFmtId="0" fontId="6" fillId="2" borderId="0" xfId="2" applyFont="1" applyFill="1" applyAlignment="1">
      <alignment vertical="center"/>
    </xf>
    <xf numFmtId="2" fontId="12" fillId="0" borderId="0" xfId="4" applyNumberFormat="1" applyFont="1" applyBorder="1" applyAlignment="1">
      <alignment vertical="center"/>
    </xf>
    <xf numFmtId="2" fontId="13" fillId="0" borderId="0" xfId="2" applyNumberFormat="1" applyFont="1" applyAlignment="1">
      <alignment vertical="center"/>
    </xf>
    <xf numFmtId="165" fontId="12" fillId="0" borderId="41" xfId="4" applyNumberFormat="1" applyFont="1" applyBorder="1" applyAlignment="1">
      <alignment horizontal="center" vertical="center"/>
    </xf>
    <xf numFmtId="0" fontId="6" fillId="0" borderId="34" xfId="2" applyFont="1" applyBorder="1" applyAlignment="1">
      <alignment vertical="center"/>
    </xf>
    <xf numFmtId="168" fontId="9" fillId="0" borderId="69" xfId="2" applyNumberFormat="1" applyFont="1" applyBorder="1" applyAlignment="1">
      <alignment horizontal="center" vertical="center"/>
    </xf>
    <xf numFmtId="168" fontId="9" fillId="0" borderId="70" xfId="2" applyNumberFormat="1" applyFont="1" applyBorder="1" applyAlignment="1">
      <alignment horizontal="center" vertical="center"/>
    </xf>
    <xf numFmtId="3" fontId="12" fillId="0" borderId="0" xfId="2" applyNumberFormat="1" applyFont="1" applyAlignment="1">
      <alignment horizontal="center" vertical="center"/>
    </xf>
    <xf numFmtId="9" fontId="12" fillId="0" borderId="0" xfId="1" applyFont="1" applyBorder="1" applyAlignment="1">
      <alignment vertical="center"/>
    </xf>
    <xf numFmtId="2" fontId="13" fillId="0" borderId="0" xfId="1" applyNumberFormat="1" applyFont="1" applyBorder="1" applyAlignment="1">
      <alignment vertical="center"/>
    </xf>
    <xf numFmtId="10" fontId="13" fillId="0" borderId="0" xfId="1" applyNumberFormat="1" applyFont="1" applyBorder="1" applyAlignment="1">
      <alignment vertical="center"/>
    </xf>
    <xf numFmtId="10" fontId="9" fillId="0" borderId="0" xfId="1" applyNumberFormat="1" applyFont="1" applyBorder="1" applyAlignment="1">
      <alignment vertical="center"/>
    </xf>
    <xf numFmtId="2" fontId="9" fillId="0" borderId="34" xfId="2" applyNumberFormat="1" applyFont="1" applyBorder="1" applyAlignment="1">
      <alignment vertical="center"/>
    </xf>
    <xf numFmtId="0" fontId="21" fillId="4" borderId="12" xfId="2" applyFont="1" applyFill="1" applyBorder="1" applyAlignment="1">
      <alignment vertical="center" wrapText="1"/>
    </xf>
    <xf numFmtId="0" fontId="21" fillId="4" borderId="13" xfId="2" applyFont="1" applyFill="1" applyBorder="1" applyAlignment="1">
      <alignment vertical="center" wrapText="1"/>
    </xf>
    <xf numFmtId="0" fontId="44" fillId="0" borderId="0" xfId="6"/>
    <xf numFmtId="0" fontId="26" fillId="4" borderId="0" xfId="6" applyFont="1" applyFill="1" applyAlignment="1">
      <alignment vertical="center"/>
    </xf>
    <xf numFmtId="0" fontId="26" fillId="0" borderId="14" xfId="6" applyFont="1" applyBorder="1" applyAlignment="1">
      <alignment vertical="center"/>
    </xf>
    <xf numFmtId="0" fontId="26" fillId="0" borderId="13" xfId="6" applyFont="1" applyBorder="1" applyAlignment="1">
      <alignment vertical="center"/>
    </xf>
    <xf numFmtId="0" fontId="28" fillId="4" borderId="14" xfId="6" applyFont="1" applyFill="1" applyBorder="1" applyAlignment="1">
      <alignment vertical="center"/>
    </xf>
    <xf numFmtId="0" fontId="28" fillId="4" borderId="13" xfId="6" applyFont="1" applyFill="1" applyBorder="1" applyAlignment="1">
      <alignment vertical="center"/>
    </xf>
    <xf numFmtId="0" fontId="25" fillId="0" borderId="0" xfId="6" applyFont="1" applyAlignment="1">
      <alignment horizontal="left" vertical="center" wrapText="1"/>
    </xf>
    <xf numFmtId="0" fontId="44" fillId="0" borderId="0" xfId="6" applyAlignment="1">
      <alignment horizontal="center" vertical="center"/>
    </xf>
    <xf numFmtId="0" fontId="25" fillId="0" borderId="38" xfId="6" applyFont="1" applyBorder="1" applyAlignment="1">
      <alignment horizontal="left" vertical="center" wrapText="1"/>
    </xf>
    <xf numFmtId="0" fontId="25" fillId="0" borderId="41" xfId="6" applyFont="1" applyBorder="1" applyAlignment="1">
      <alignment horizontal="left" vertical="center" wrapText="1"/>
    </xf>
    <xf numFmtId="0" fontId="44" fillId="0" borderId="41" xfId="6" applyBorder="1" applyAlignment="1">
      <alignment horizontal="center" vertical="center"/>
    </xf>
    <xf numFmtId="0" fontId="25" fillId="0" borderId="39" xfId="6" applyFont="1" applyBorder="1" applyAlignment="1">
      <alignment horizontal="left" vertical="center" wrapText="1"/>
    </xf>
    <xf numFmtId="0" fontId="44" fillId="0" borderId="5" xfId="6" applyBorder="1"/>
    <xf numFmtId="0" fontId="28" fillId="4" borderId="69" xfId="6" applyFont="1" applyFill="1" applyBorder="1" applyAlignment="1">
      <alignment horizontal="center" vertical="center"/>
    </xf>
    <xf numFmtId="0" fontId="28" fillId="4" borderId="56" xfId="6" applyFont="1" applyFill="1" applyBorder="1" applyAlignment="1">
      <alignment horizontal="center" vertical="center"/>
    </xf>
    <xf numFmtId="0" fontId="28" fillId="4" borderId="48" xfId="6" applyFont="1" applyFill="1" applyBorder="1" applyAlignment="1">
      <alignment horizontal="center" vertical="center"/>
    </xf>
    <xf numFmtId="0" fontId="28" fillId="4" borderId="89" xfId="6" applyFont="1" applyFill="1" applyBorder="1" applyAlignment="1">
      <alignment horizontal="center" vertical="center"/>
    </xf>
    <xf numFmtId="0" fontId="17" fillId="2" borderId="0" xfId="6" applyFont="1" applyFill="1" applyAlignment="1">
      <alignment horizontal="center" vertical="center" wrapText="1"/>
    </xf>
    <xf numFmtId="0" fontId="25" fillId="0" borderId="0" xfId="6" applyFont="1" applyAlignment="1">
      <alignment horizontal="center" vertical="center" wrapText="1"/>
    </xf>
    <xf numFmtId="0" fontId="25" fillId="2" borderId="0" xfId="6" applyFont="1" applyFill="1" applyAlignment="1">
      <alignment horizontal="center" vertical="center" wrapText="1"/>
    </xf>
    <xf numFmtId="0" fontId="44" fillId="0" borderId="0" xfId="6" applyAlignment="1">
      <alignment horizontal="center"/>
    </xf>
    <xf numFmtId="0" fontId="45" fillId="0" borderId="13" xfId="6" applyFont="1" applyBorder="1" applyAlignment="1">
      <alignment horizontal="center" vertical="center"/>
    </xf>
    <xf numFmtId="0" fontId="46" fillId="6" borderId="79" xfId="6" applyFont="1" applyFill="1" applyBorder="1" applyAlignment="1">
      <alignment horizontal="center" vertical="center" wrapText="1"/>
    </xf>
    <xf numFmtId="0" fontId="46" fillId="6" borderId="11" xfId="6" applyFont="1" applyFill="1" applyBorder="1" applyAlignment="1">
      <alignment horizontal="center" vertical="center" wrapText="1"/>
    </xf>
    <xf numFmtId="0" fontId="47" fillId="6" borderId="3" xfId="6" applyFont="1" applyFill="1" applyBorder="1" applyAlignment="1">
      <alignment horizontal="center" vertical="center" wrapText="1"/>
    </xf>
    <xf numFmtId="0" fontId="47" fillId="6" borderId="5" xfId="6" applyFont="1" applyFill="1" applyBorder="1" applyAlignment="1">
      <alignment horizontal="center" vertical="center" wrapText="1"/>
    </xf>
    <xf numFmtId="0" fontId="48" fillId="0" borderId="55" xfId="6" applyFont="1" applyBorder="1" applyAlignment="1">
      <alignment horizontal="center" vertical="center" wrapText="1"/>
    </xf>
    <xf numFmtId="168" fontId="32" fillId="0" borderId="69" xfId="2" applyNumberFormat="1" applyFont="1" applyBorder="1" applyAlignment="1">
      <alignment horizontal="center" vertical="center"/>
    </xf>
    <xf numFmtId="167" fontId="32" fillId="0" borderId="56" xfId="6" applyNumberFormat="1" applyFont="1" applyBorder="1" applyAlignment="1">
      <alignment horizontal="center" vertical="center"/>
    </xf>
    <xf numFmtId="167" fontId="17" fillId="0" borderId="0" xfId="6" applyNumberFormat="1" applyFont="1" applyAlignment="1">
      <alignment vertical="center"/>
    </xf>
    <xf numFmtId="167" fontId="32" fillId="0" borderId="85" xfId="6" applyNumberFormat="1" applyFont="1" applyBorder="1" applyAlignment="1">
      <alignment horizontal="center" vertical="center"/>
    </xf>
    <xf numFmtId="0" fontId="48" fillId="0" borderId="44" xfId="6" applyFont="1" applyBorder="1" applyAlignment="1">
      <alignment horizontal="center" vertical="center" wrapText="1"/>
    </xf>
    <xf numFmtId="168" fontId="32" fillId="0" borderId="1" xfId="2" applyNumberFormat="1" applyFont="1" applyBorder="1" applyAlignment="1">
      <alignment horizontal="center" vertical="center"/>
    </xf>
    <xf numFmtId="167" fontId="32" fillId="0" borderId="40" xfId="6" applyNumberFormat="1" applyFont="1" applyBorder="1" applyAlignment="1">
      <alignment horizontal="center" vertical="center"/>
    </xf>
    <xf numFmtId="167" fontId="32" fillId="0" borderId="3" xfId="6" applyNumberFormat="1" applyFont="1" applyBorder="1" applyAlignment="1">
      <alignment horizontal="center" vertical="center"/>
    </xf>
    <xf numFmtId="0" fontId="48" fillId="0" borderId="90" xfId="6" applyFont="1" applyBorder="1" applyAlignment="1">
      <alignment horizontal="center" vertical="center" wrapText="1"/>
    </xf>
    <xf numFmtId="0" fontId="48" fillId="0" borderId="52" xfId="6" applyFont="1" applyBorder="1" applyAlignment="1">
      <alignment horizontal="center" vertical="center" wrapText="1"/>
    </xf>
    <xf numFmtId="168" fontId="32" fillId="0" borderId="70" xfId="2" applyNumberFormat="1" applyFont="1" applyBorder="1" applyAlignment="1">
      <alignment horizontal="center" vertical="center"/>
    </xf>
    <xf numFmtId="167" fontId="32" fillId="0" borderId="68" xfId="6" applyNumberFormat="1" applyFont="1" applyBorder="1" applyAlignment="1">
      <alignment horizontal="center" vertical="center"/>
    </xf>
    <xf numFmtId="167" fontId="32" fillId="0" borderId="87" xfId="6" applyNumberFormat="1" applyFont="1" applyBorder="1" applyAlignment="1">
      <alignment horizontal="center" vertical="center"/>
    </xf>
    <xf numFmtId="167" fontId="32" fillId="0" borderId="92" xfId="6" applyNumberFormat="1" applyFont="1" applyBorder="1" applyAlignment="1">
      <alignment horizontal="center" vertical="center"/>
    </xf>
    <xf numFmtId="0" fontId="48" fillId="0" borderId="0" xfId="6" applyFont="1" applyAlignment="1">
      <alignment horizontal="center" vertical="center" wrapText="1"/>
    </xf>
    <xf numFmtId="168" fontId="9" fillId="0" borderId="0" xfId="2" applyNumberFormat="1" applyFont="1" applyAlignment="1">
      <alignment horizontal="center" vertical="center"/>
    </xf>
    <xf numFmtId="167" fontId="32" fillId="0" borderId="0" xfId="6" applyNumberFormat="1" applyFont="1" applyAlignment="1">
      <alignment horizontal="center" vertical="center"/>
    </xf>
    <xf numFmtId="168" fontId="9" fillId="0" borderId="84" xfId="2" applyNumberFormat="1" applyFont="1" applyBorder="1" applyAlignment="1">
      <alignment horizontal="center" vertical="center"/>
    </xf>
    <xf numFmtId="0" fontId="26" fillId="0" borderId="41" xfId="6" applyFont="1" applyBorder="1" applyAlignment="1">
      <alignment vertical="center"/>
    </xf>
    <xf numFmtId="0" fontId="28" fillId="4" borderId="94" xfId="6" applyFont="1" applyFill="1" applyBorder="1" applyAlignment="1">
      <alignment horizontal="center" vertical="center"/>
    </xf>
    <xf numFmtId="0" fontId="28" fillId="4" borderId="0" xfId="6" applyFont="1" applyFill="1" applyAlignment="1">
      <alignment vertical="center"/>
    </xf>
    <xf numFmtId="0" fontId="28" fillId="4" borderId="95" xfId="6" applyFont="1" applyFill="1" applyBorder="1" applyAlignment="1">
      <alignment horizontal="center" vertical="center"/>
    </xf>
    <xf numFmtId="0" fontId="28" fillId="4" borderId="73" xfId="6" applyFont="1" applyFill="1" applyBorder="1" applyAlignment="1">
      <alignment horizontal="center" vertical="center"/>
    </xf>
    <xf numFmtId="0" fontId="28" fillId="4" borderId="94" xfId="6" applyFont="1" applyFill="1" applyBorder="1" applyAlignment="1">
      <alignment horizontal="center" vertical="center" wrapText="1"/>
    </xf>
    <xf numFmtId="0" fontId="28" fillId="4" borderId="73" xfId="6" applyFont="1" applyFill="1" applyBorder="1" applyAlignment="1">
      <alignment horizontal="center" vertical="center" wrapText="1"/>
    </xf>
    <xf numFmtId="1" fontId="27" fillId="0" borderId="37" xfId="6" applyNumberFormat="1" applyFont="1" applyBorder="1" applyAlignment="1">
      <alignment horizontal="center" vertical="center"/>
    </xf>
    <xf numFmtId="1" fontId="27" fillId="0" borderId="35" xfId="6" applyNumberFormat="1" applyFont="1" applyBorder="1" applyAlignment="1">
      <alignment horizontal="center" vertical="center"/>
    </xf>
    <xf numFmtId="1" fontId="27" fillId="0" borderId="39" xfId="6" applyNumberFormat="1" applyFont="1" applyBorder="1" applyAlignment="1">
      <alignment horizontal="center" vertical="center"/>
    </xf>
    <xf numFmtId="0" fontId="49" fillId="4" borderId="94" xfId="6" applyFont="1" applyFill="1" applyBorder="1" applyAlignment="1">
      <alignment horizontal="center" vertical="center" wrapText="1"/>
    </xf>
    <xf numFmtId="10" fontId="27" fillId="0" borderId="36" xfId="6" applyNumberFormat="1" applyFont="1" applyBorder="1" applyAlignment="1">
      <alignment horizontal="center" vertical="center"/>
    </xf>
    <xf numFmtId="10" fontId="27" fillId="0" borderId="34" xfId="6" applyNumberFormat="1" applyFont="1" applyBorder="1" applyAlignment="1">
      <alignment horizontal="center" vertical="center"/>
    </xf>
    <xf numFmtId="10" fontId="27" fillId="0" borderId="38" xfId="6" applyNumberFormat="1" applyFont="1" applyBorder="1" applyAlignment="1">
      <alignment horizontal="center" vertical="center"/>
    </xf>
    <xf numFmtId="10" fontId="17" fillId="0" borderId="0" xfId="6" applyNumberFormat="1" applyFont="1" applyAlignment="1">
      <alignment horizontal="center" vertical="center"/>
    </xf>
    <xf numFmtId="10" fontId="17" fillId="2" borderId="0" xfId="6" applyNumberFormat="1" applyFont="1" applyFill="1" applyAlignment="1">
      <alignment horizontal="center" vertical="center"/>
    </xf>
    <xf numFmtId="10" fontId="17" fillId="0" borderId="7" xfId="6" applyNumberFormat="1" applyFont="1" applyBorder="1" applyAlignment="1">
      <alignment horizontal="center"/>
    </xf>
    <xf numFmtId="10" fontId="17" fillId="0" borderId="74" xfId="6" applyNumberFormat="1" applyFont="1" applyBorder="1" applyAlignment="1">
      <alignment horizontal="center"/>
    </xf>
    <xf numFmtId="10" fontId="17" fillId="0" borderId="49" xfId="6" applyNumberFormat="1" applyFont="1" applyBorder="1" applyAlignment="1">
      <alignment horizontal="center"/>
    </xf>
    <xf numFmtId="0" fontId="17" fillId="0" borderId="0" xfId="6" applyFont="1"/>
    <xf numFmtId="167" fontId="17" fillId="0" borderId="0" xfId="6" applyNumberFormat="1" applyFont="1"/>
    <xf numFmtId="0" fontId="17" fillId="0" borderId="0" xfId="6" applyFont="1" applyAlignment="1">
      <alignment horizontal="center"/>
    </xf>
    <xf numFmtId="0" fontId="26" fillId="0" borderId="14" xfId="0" applyFont="1" applyBorder="1" applyAlignment="1">
      <alignment vertical="center"/>
    </xf>
    <xf numFmtId="0" fontId="17" fillId="4" borderId="4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53" fillId="0" borderId="0" xfId="0" applyFont="1"/>
    <xf numFmtId="0" fontId="0" fillId="0" borderId="0" xfId="0" applyAlignment="1">
      <alignment horizontal="center"/>
    </xf>
    <xf numFmtId="0" fontId="0" fillId="0" borderId="11" xfId="0" applyBorder="1"/>
    <xf numFmtId="0" fontId="53" fillId="0" borderId="6" xfId="0" applyFont="1" applyBorder="1"/>
    <xf numFmtId="0" fontId="0" fillId="0" borderId="23" xfId="0" applyBorder="1"/>
    <xf numFmtId="0" fontId="0" fillId="0" borderId="10" xfId="0" applyBorder="1"/>
    <xf numFmtId="0" fontId="43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3" fillId="0" borderId="1" xfId="0" applyNumberFormat="1" applyFont="1" applyBorder="1" applyAlignment="1">
      <alignment horizontal="center" vertical="center"/>
    </xf>
    <xf numFmtId="0" fontId="6" fillId="2" borderId="34" xfId="2" applyFont="1" applyFill="1" applyBorder="1" applyAlignment="1">
      <alignment vertical="center"/>
    </xf>
    <xf numFmtId="2" fontId="12" fillId="0" borderId="38" xfId="2" applyNumberFormat="1" applyFont="1" applyBorder="1" applyAlignment="1">
      <alignment horizontal="left" vertical="center" wrapText="1"/>
    </xf>
    <xf numFmtId="2" fontId="12" fillId="0" borderId="41" xfId="2" applyNumberFormat="1" applyFont="1" applyBorder="1" applyAlignment="1">
      <alignment horizontal="left" vertical="center" wrapText="1"/>
    </xf>
    <xf numFmtId="2" fontId="12" fillId="0" borderId="34" xfId="2" applyNumberFormat="1" applyFont="1" applyBorder="1" applyAlignment="1">
      <alignment horizontal="left" vertical="center" wrapText="1"/>
    </xf>
    <xf numFmtId="2" fontId="12" fillId="0" borderId="0" xfId="2" applyNumberFormat="1" applyFont="1" applyAlignment="1">
      <alignment horizontal="left" vertical="center" wrapText="1"/>
    </xf>
    <xf numFmtId="2" fontId="19" fillId="0" borderId="52" xfId="2" applyNumberFormat="1" applyFont="1" applyBorder="1" applyAlignment="1">
      <alignment horizontal="center" vertical="center" wrapText="1"/>
    </xf>
    <xf numFmtId="167" fontId="17" fillId="0" borderId="0" xfId="6" applyNumberFormat="1" applyFont="1" applyAlignment="1">
      <alignment horizontal="center" vertical="center"/>
    </xf>
    <xf numFmtId="165" fontId="2" fillId="0" borderId="54" xfId="1" applyNumberFormat="1" applyFont="1" applyBorder="1" applyAlignment="1">
      <alignment horizontal="center" vertical="center"/>
    </xf>
    <xf numFmtId="165" fontId="12" fillId="2" borderId="34" xfId="4" applyNumberFormat="1" applyFont="1" applyFill="1" applyBorder="1" applyAlignment="1">
      <alignment horizontal="center" vertical="center"/>
    </xf>
    <xf numFmtId="167" fontId="17" fillId="0" borderId="94" xfId="6" applyNumberFormat="1" applyFont="1" applyBorder="1" applyAlignment="1">
      <alignment horizontal="center" vertical="center"/>
    </xf>
    <xf numFmtId="167" fontId="17" fillId="0" borderId="73" xfId="6" applyNumberFormat="1" applyFont="1" applyBorder="1" applyAlignment="1">
      <alignment horizontal="center" vertical="center"/>
    </xf>
    <xf numFmtId="0" fontId="17" fillId="0" borderId="94" xfId="6" applyFont="1" applyBorder="1" applyAlignment="1">
      <alignment horizontal="center"/>
    </xf>
    <xf numFmtId="0" fontId="17" fillId="0" borderId="71" xfId="6" applyFont="1" applyBorder="1" applyAlignment="1">
      <alignment horizontal="center"/>
    </xf>
    <xf numFmtId="1" fontId="18" fillId="2" borderId="1" xfId="2" applyNumberFormat="1" applyFont="1" applyFill="1" applyBorder="1" applyAlignment="1">
      <alignment horizontal="center" vertical="center"/>
    </xf>
    <xf numFmtId="1" fontId="19" fillId="2" borderId="40" xfId="2" applyNumberFormat="1" applyFont="1" applyFill="1" applyBorder="1" applyAlignment="1">
      <alignment horizontal="center" vertical="center"/>
    </xf>
    <xf numFmtId="2" fontId="9" fillId="2" borderId="11" xfId="2" applyNumberFormat="1" applyFont="1" applyFill="1" applyBorder="1"/>
    <xf numFmtId="3" fontId="9" fillId="2" borderId="0" xfId="2" applyNumberFormat="1" applyFont="1" applyFill="1"/>
    <xf numFmtId="167" fontId="17" fillId="0" borderId="95" xfId="6" applyNumberFormat="1" applyFont="1" applyBorder="1" applyAlignment="1">
      <alignment horizontal="center" vertical="center"/>
    </xf>
    <xf numFmtId="0" fontId="45" fillId="0" borderId="37" xfId="6" applyFont="1" applyBorder="1" applyAlignment="1">
      <alignment vertical="center"/>
    </xf>
    <xf numFmtId="0" fontId="45" fillId="0" borderId="35" xfId="6" applyFont="1" applyBorder="1" applyAlignment="1">
      <alignment vertical="center"/>
    </xf>
    <xf numFmtId="0" fontId="45" fillId="0" borderId="46" xfId="6" applyFont="1" applyBorder="1" applyAlignment="1">
      <alignment vertical="center"/>
    </xf>
    <xf numFmtId="2" fontId="19" fillId="2" borderId="34" xfId="2" applyNumberFormat="1" applyFont="1" applyFill="1" applyBorder="1" applyAlignment="1">
      <alignment vertical="center" wrapText="1"/>
    </xf>
    <xf numFmtId="2" fontId="19" fillId="2" borderId="0" xfId="2" applyNumberFormat="1" applyFont="1" applyFill="1" applyAlignment="1">
      <alignment vertical="center" wrapText="1"/>
    </xf>
    <xf numFmtId="1" fontId="18" fillId="2" borderId="0" xfId="2" applyNumberFormat="1" applyFont="1" applyFill="1" applyAlignment="1">
      <alignment horizontal="center" vertical="center"/>
    </xf>
    <xf numFmtId="1" fontId="19" fillId="2" borderId="0" xfId="2" applyNumberFormat="1" applyFont="1" applyFill="1" applyAlignment="1">
      <alignment horizontal="center" vertical="center"/>
    </xf>
    <xf numFmtId="2" fontId="19" fillId="2" borderId="34" xfId="2" applyNumberFormat="1" applyFont="1" applyFill="1" applyBorder="1" applyAlignment="1">
      <alignment horizontal="center" vertical="center" wrapText="1"/>
    </xf>
    <xf numFmtId="168" fontId="32" fillId="0" borderId="56" xfId="2" applyNumberFormat="1" applyFont="1" applyBorder="1" applyAlignment="1">
      <alignment horizontal="center" vertical="center"/>
    </xf>
    <xf numFmtId="168" fontId="32" fillId="0" borderId="40" xfId="2" applyNumberFormat="1" applyFont="1" applyBorder="1" applyAlignment="1">
      <alignment horizontal="center" vertical="center"/>
    </xf>
    <xf numFmtId="2" fontId="9" fillId="2" borderId="57" xfId="2" applyNumberFormat="1" applyFont="1" applyFill="1" applyBorder="1"/>
    <xf numFmtId="167" fontId="17" fillId="0" borderId="37" xfId="6" applyNumberFormat="1" applyFont="1" applyBorder="1" applyAlignment="1">
      <alignment horizontal="center" vertical="center"/>
    </xf>
    <xf numFmtId="167" fontId="17" fillId="0" borderId="35" xfId="6" applyNumberFormat="1" applyFont="1" applyBorder="1" applyAlignment="1">
      <alignment horizontal="center" vertical="center"/>
    </xf>
    <xf numFmtId="167" fontId="17" fillId="0" borderId="39" xfId="6" applyNumberFormat="1" applyFont="1" applyBorder="1" applyAlignment="1">
      <alignment horizontal="center" vertical="center"/>
    </xf>
    <xf numFmtId="168" fontId="9" fillId="0" borderId="40" xfId="2" applyNumberFormat="1" applyFont="1" applyBorder="1" applyAlignment="1">
      <alignment horizontal="center" vertical="center"/>
    </xf>
    <xf numFmtId="168" fontId="9" fillId="0" borderId="68" xfId="2" applyNumberFormat="1" applyFont="1" applyBorder="1" applyAlignment="1">
      <alignment horizontal="center" vertical="center"/>
    </xf>
    <xf numFmtId="167" fontId="32" fillId="0" borderId="80" xfId="6" applyNumberFormat="1" applyFont="1" applyBorder="1" applyAlignment="1">
      <alignment horizontal="center" vertical="center"/>
    </xf>
    <xf numFmtId="0" fontId="48" fillId="0" borderId="1" xfId="6" applyFont="1" applyBorder="1" applyAlignment="1">
      <alignment horizontal="center" vertical="center" wrapText="1"/>
    </xf>
    <xf numFmtId="0" fontId="48" fillId="0" borderId="70" xfId="6" applyFont="1" applyBorder="1" applyAlignment="1">
      <alignment horizontal="center" vertical="center" wrapText="1"/>
    </xf>
    <xf numFmtId="168" fontId="9" fillId="0" borderId="2" xfId="2" applyNumberFormat="1" applyFont="1" applyBorder="1" applyAlignment="1">
      <alignment horizontal="center" vertical="center"/>
    </xf>
    <xf numFmtId="168" fontId="9" fillId="0" borderId="88" xfId="2" applyNumberFormat="1" applyFont="1" applyBorder="1" applyAlignment="1">
      <alignment horizontal="center" vertical="center"/>
    </xf>
    <xf numFmtId="0" fontId="46" fillId="7" borderId="9" xfId="6" applyFont="1" applyFill="1" applyBorder="1" applyAlignment="1">
      <alignment horizontal="center" vertical="center" wrapText="1"/>
    </xf>
    <xf numFmtId="0" fontId="46" fillId="7" borderId="79" xfId="6" applyFont="1" applyFill="1" applyBorder="1" applyAlignment="1">
      <alignment horizontal="center" vertical="center" wrapText="1"/>
    </xf>
    <xf numFmtId="0" fontId="26" fillId="7" borderId="43" xfId="6" applyFont="1" applyFill="1" applyBorder="1" applyAlignment="1">
      <alignment vertical="center" wrapText="1"/>
    </xf>
    <xf numFmtId="0" fontId="26" fillId="7" borderId="37" xfId="6" applyFont="1" applyFill="1" applyBorder="1" applyAlignment="1">
      <alignment vertical="center" wrapText="1"/>
    </xf>
    <xf numFmtId="0" fontId="26" fillId="7" borderId="43" xfId="6" applyFont="1" applyFill="1" applyBorder="1" applyAlignment="1">
      <alignment vertical="center"/>
    </xf>
    <xf numFmtId="0" fontId="26" fillId="7" borderId="41" xfId="6" applyFont="1" applyFill="1" applyBorder="1" applyAlignment="1">
      <alignment vertical="center" wrapText="1"/>
    </xf>
    <xf numFmtId="0" fontId="26" fillId="7" borderId="39" xfId="6" applyFont="1" applyFill="1" applyBorder="1" applyAlignment="1">
      <alignment vertical="center" wrapText="1"/>
    </xf>
    <xf numFmtId="0" fontId="26" fillId="7" borderId="0" xfId="6" applyFont="1" applyFill="1" applyAlignment="1">
      <alignment vertical="center"/>
    </xf>
    <xf numFmtId="0" fontId="26" fillId="7" borderId="37" xfId="6" applyFont="1" applyFill="1" applyBorder="1" applyAlignment="1">
      <alignment vertical="center"/>
    </xf>
    <xf numFmtId="0" fontId="26" fillId="7" borderId="41" xfId="6" applyFont="1" applyFill="1" applyBorder="1" applyAlignment="1">
      <alignment vertical="center"/>
    </xf>
    <xf numFmtId="0" fontId="26" fillId="7" borderId="39" xfId="6" applyFont="1" applyFill="1" applyBorder="1" applyAlignment="1">
      <alignment vertical="center"/>
    </xf>
    <xf numFmtId="0" fontId="26" fillId="7" borderId="14" xfId="6" applyFont="1" applyFill="1" applyBorder="1" applyAlignment="1">
      <alignment vertical="center"/>
    </xf>
    <xf numFmtId="0" fontId="46" fillId="6" borderId="9" xfId="6" applyFont="1" applyFill="1" applyBorder="1" applyAlignment="1">
      <alignment horizontal="center" vertical="center" wrapText="1"/>
    </xf>
    <xf numFmtId="0" fontId="47" fillId="6" borderId="8" xfId="6" applyFont="1" applyFill="1" applyBorder="1" applyAlignment="1">
      <alignment horizontal="center" vertical="center" wrapText="1"/>
    </xf>
    <xf numFmtId="0" fontId="47" fillId="6" borderId="98" xfId="6" applyFont="1" applyFill="1" applyBorder="1" applyAlignment="1">
      <alignment horizontal="center" vertical="center" wrapText="1"/>
    </xf>
    <xf numFmtId="168" fontId="9" fillId="0" borderId="96" xfId="2" applyNumberFormat="1" applyFont="1" applyBorder="1" applyAlignment="1">
      <alignment horizontal="center" vertical="center"/>
    </xf>
    <xf numFmtId="168" fontId="32" fillId="0" borderId="68" xfId="2" applyNumberFormat="1" applyFont="1" applyBorder="1" applyAlignment="1">
      <alignment horizontal="center" vertical="center"/>
    </xf>
    <xf numFmtId="1" fontId="18" fillId="2" borderId="69" xfId="2" applyNumberFormat="1" applyFont="1" applyFill="1" applyBorder="1" applyAlignment="1">
      <alignment horizontal="center" vertical="center"/>
    </xf>
    <xf numFmtId="1" fontId="19" fillId="2" borderId="56" xfId="2" applyNumberFormat="1" applyFont="1" applyFill="1" applyBorder="1" applyAlignment="1">
      <alignment horizontal="center" vertical="center"/>
    </xf>
    <xf numFmtId="0" fontId="26" fillId="7" borderId="35" xfId="6" applyFont="1" applyFill="1" applyBorder="1" applyAlignment="1">
      <alignment vertical="center"/>
    </xf>
    <xf numFmtId="0" fontId="26" fillId="7" borderId="0" xfId="6" applyFont="1" applyFill="1" applyAlignment="1">
      <alignment vertical="center" wrapText="1"/>
    </xf>
    <xf numFmtId="0" fontId="26" fillId="7" borderId="35" xfId="6" applyFont="1" applyFill="1" applyBorder="1" applyAlignment="1">
      <alignment vertical="center" wrapText="1"/>
    </xf>
    <xf numFmtId="168" fontId="32" fillId="0" borderId="49" xfId="2" applyNumberFormat="1" applyFont="1" applyBorder="1" applyAlignment="1">
      <alignment horizontal="center" vertical="center"/>
    </xf>
    <xf numFmtId="168" fontId="32" fillId="0" borderId="79" xfId="2" applyNumberFormat="1" applyFont="1" applyBorder="1" applyAlignment="1">
      <alignment horizontal="center" vertical="center"/>
    </xf>
    <xf numFmtId="0" fontId="48" fillId="0" borderId="10" xfId="6" applyFont="1" applyBorder="1" applyAlignment="1">
      <alignment horizontal="center" vertical="center" wrapText="1"/>
    </xf>
    <xf numFmtId="0" fontId="26" fillId="7" borderId="13" xfId="6" applyFont="1" applyFill="1" applyBorder="1" applyAlignment="1">
      <alignment vertical="center"/>
    </xf>
    <xf numFmtId="0" fontId="48" fillId="0" borderId="53" xfId="6" applyFont="1" applyBorder="1" applyAlignment="1">
      <alignment horizontal="center" vertical="center" wrapText="1"/>
    </xf>
    <xf numFmtId="168" fontId="32" fillId="0" borderId="7" xfId="2" applyNumberFormat="1" applyFont="1" applyBorder="1" applyAlignment="1">
      <alignment horizontal="center" vertical="center"/>
    </xf>
    <xf numFmtId="167" fontId="32" fillId="0" borderId="54" xfId="6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18" fillId="2" borderId="70" xfId="2" applyNumberFormat="1" applyFont="1" applyFill="1" applyBorder="1" applyAlignment="1">
      <alignment horizontal="center" vertical="center"/>
    </xf>
    <xf numFmtId="1" fontId="19" fillId="2" borderId="68" xfId="2" applyNumberFormat="1" applyFont="1" applyFill="1" applyBorder="1" applyAlignment="1">
      <alignment horizontal="center" vertical="center"/>
    </xf>
    <xf numFmtId="167" fontId="32" fillId="0" borderId="96" xfId="6" applyNumberFormat="1" applyFont="1" applyBorder="1" applyAlignment="1">
      <alignment horizontal="center" vertical="center"/>
    </xf>
    <xf numFmtId="167" fontId="32" fillId="0" borderId="2" xfId="6" applyNumberFormat="1" applyFont="1" applyBorder="1" applyAlignment="1">
      <alignment horizontal="center" vertical="center"/>
    </xf>
    <xf numFmtId="167" fontId="32" fillId="0" borderId="8" xfId="6" applyNumberFormat="1" applyFont="1" applyBorder="1" applyAlignment="1">
      <alignment horizontal="center" vertical="center"/>
    </xf>
    <xf numFmtId="167" fontId="32" fillId="0" borderId="88" xfId="6" applyNumberFormat="1" applyFont="1" applyBorder="1" applyAlignment="1">
      <alignment horizontal="center" vertical="center"/>
    </xf>
    <xf numFmtId="0" fontId="48" fillId="0" borderId="89" xfId="6" applyFont="1" applyBorder="1" applyAlignment="1">
      <alignment horizontal="center" vertical="center" wrapText="1"/>
    </xf>
    <xf numFmtId="0" fontId="48" fillId="0" borderId="4" xfId="6" applyFont="1" applyBorder="1" applyAlignment="1">
      <alignment horizontal="center" vertical="center" wrapText="1"/>
    </xf>
    <xf numFmtId="2" fontId="12" fillId="0" borderId="34" xfId="2" applyNumberFormat="1" applyFont="1" applyBorder="1" applyAlignment="1">
      <alignment horizontal="left" vertical="center" wrapText="1"/>
    </xf>
    <xf numFmtId="2" fontId="12" fillId="0" borderId="0" xfId="2" applyNumberFormat="1" applyFont="1" applyAlignment="1">
      <alignment horizontal="left" vertical="center" wrapText="1"/>
    </xf>
    <xf numFmtId="0" fontId="26" fillId="4" borderId="0" xfId="0" applyFont="1" applyFill="1" applyAlignment="1">
      <alignment horizontal="center" vertical="center"/>
    </xf>
    <xf numFmtId="1" fontId="2" fillId="0" borderId="1" xfId="2" applyNumberFormat="1" applyBorder="1" applyAlignment="1">
      <alignment horizontal="center" vertical="center" wrapText="1"/>
    </xf>
    <xf numFmtId="0" fontId="44" fillId="0" borderId="0" xfId="6" applyAlignment="1">
      <alignment horizontal="center"/>
    </xf>
    <xf numFmtId="0" fontId="45" fillId="0" borderId="13" xfId="6" applyFont="1" applyBorder="1" applyAlignment="1">
      <alignment horizontal="center" vertical="center"/>
    </xf>
    <xf numFmtId="0" fontId="28" fillId="4" borderId="94" xfId="6" applyFont="1" applyFill="1" applyBorder="1" applyAlignment="1">
      <alignment horizontal="center" vertical="center" wrapText="1"/>
    </xf>
    <xf numFmtId="0" fontId="28" fillId="4" borderId="73" xfId="6" applyFont="1" applyFill="1" applyBorder="1" applyAlignment="1">
      <alignment horizontal="center" vertical="center" wrapText="1"/>
    </xf>
    <xf numFmtId="0" fontId="28" fillId="4" borderId="94" xfId="6" applyFont="1" applyFill="1" applyBorder="1" applyAlignment="1">
      <alignment horizontal="center" vertical="center"/>
    </xf>
    <xf numFmtId="0" fontId="28" fillId="4" borderId="95" xfId="6" applyFont="1" applyFill="1" applyBorder="1" applyAlignment="1">
      <alignment horizontal="center" vertical="center"/>
    </xf>
    <xf numFmtId="0" fontId="28" fillId="4" borderId="73" xfId="6" applyFont="1" applyFill="1" applyBorder="1" applyAlignment="1">
      <alignment horizontal="center" vertical="center"/>
    </xf>
    <xf numFmtId="0" fontId="49" fillId="4" borderId="94" xfId="6" applyFont="1" applyFill="1" applyBorder="1" applyAlignment="1">
      <alignment horizontal="center" vertical="center" wrapText="1"/>
    </xf>
    <xf numFmtId="167" fontId="17" fillId="0" borderId="0" xfId="6" applyNumberFormat="1" applyFont="1" applyAlignment="1">
      <alignment horizontal="center" vertical="center"/>
    </xf>
    <xf numFmtId="165" fontId="12" fillId="2" borderId="34" xfId="4" applyNumberFormat="1" applyFont="1" applyFill="1" applyBorder="1" applyAlignment="1">
      <alignment vertical="center"/>
    </xf>
    <xf numFmtId="165" fontId="12" fillId="2" borderId="38" xfId="4" applyNumberFormat="1" applyFont="1" applyFill="1" applyBorder="1" applyAlignment="1">
      <alignment vertical="center"/>
    </xf>
    <xf numFmtId="165" fontId="12" fillId="2" borderId="41" xfId="4" applyNumberFormat="1" applyFont="1" applyFill="1" applyBorder="1" applyAlignment="1">
      <alignment vertical="center"/>
    </xf>
    <xf numFmtId="0" fontId="23" fillId="4" borderId="77" xfId="2" applyFont="1" applyFill="1" applyBorder="1" applyAlignment="1">
      <alignment horizontal="center" vertical="center"/>
    </xf>
    <xf numFmtId="0" fontId="19" fillId="4" borderId="81" xfId="2" applyFont="1" applyFill="1" applyBorder="1" applyAlignment="1">
      <alignment horizontal="center" vertical="center" wrapText="1"/>
    </xf>
    <xf numFmtId="3" fontId="5" fillId="4" borderId="78" xfId="2" applyNumberFormat="1" applyFont="1" applyFill="1" applyBorder="1" applyAlignment="1">
      <alignment horizontal="center" vertical="center"/>
    </xf>
    <xf numFmtId="2" fontId="39" fillId="0" borderId="0" xfId="2" applyNumberFormat="1" applyFont="1" applyBorder="1" applyAlignment="1">
      <alignment vertical="center"/>
    </xf>
    <xf numFmtId="0" fontId="44" fillId="0" borderId="0" xfId="6" applyBorder="1"/>
    <xf numFmtId="0" fontId="47" fillId="7" borderId="6" xfId="6" applyFont="1" applyFill="1" applyBorder="1" applyAlignment="1">
      <alignment horizontal="center" vertical="center"/>
    </xf>
    <xf numFmtId="0" fontId="47" fillId="7" borderId="23" xfId="6" applyFont="1" applyFill="1" applyBorder="1" applyAlignment="1">
      <alignment horizontal="center" vertical="center"/>
    </xf>
    <xf numFmtId="0" fontId="48" fillId="4" borderId="77" xfId="6" applyFont="1" applyFill="1" applyBorder="1" applyAlignment="1">
      <alignment horizontal="center" vertical="center" wrapText="1"/>
    </xf>
    <xf numFmtId="168" fontId="32" fillId="4" borderId="81" xfId="2" applyNumberFormat="1" applyFont="1" applyFill="1" applyBorder="1" applyAlignment="1">
      <alignment horizontal="center" vertical="center"/>
    </xf>
    <xf numFmtId="167" fontId="32" fillId="4" borderId="78" xfId="6" applyNumberFormat="1" applyFont="1" applyFill="1" applyBorder="1" applyAlignment="1">
      <alignment horizontal="center" vertical="center"/>
    </xf>
    <xf numFmtId="167" fontId="32" fillId="4" borderId="97" xfId="6" applyNumberFormat="1" applyFont="1" applyFill="1" applyBorder="1" applyAlignment="1">
      <alignment horizontal="center" vertical="center"/>
    </xf>
    <xf numFmtId="167" fontId="44" fillId="0" borderId="0" xfId="6" applyNumberFormat="1"/>
    <xf numFmtId="2" fontId="62" fillId="2" borderId="71" xfId="2" applyNumberFormat="1" applyFont="1" applyFill="1" applyBorder="1" applyAlignment="1">
      <alignment vertical="center"/>
    </xf>
    <xf numFmtId="168" fontId="9" fillId="0" borderId="2" xfId="2" applyNumberFormat="1" applyFont="1" applyBorder="1" applyAlignment="1">
      <alignment horizontal="center" vertical="center"/>
    </xf>
    <xf numFmtId="168" fontId="9" fillId="0" borderId="4" xfId="2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0" fontId="9" fillId="0" borderId="1" xfId="2" applyFont="1" applyBorder="1" applyAlignment="1">
      <alignment vertical="center" wrapText="1"/>
    </xf>
    <xf numFmtId="0" fontId="9" fillId="0" borderId="40" xfId="2" applyFont="1" applyBorder="1" applyAlignment="1">
      <alignment vertical="center" wrapText="1"/>
    </xf>
    <xf numFmtId="168" fontId="9" fillId="0" borderId="1" xfId="2" applyNumberFormat="1" applyFont="1" applyBorder="1" applyAlignment="1">
      <alignment horizontal="center" vertical="center"/>
    </xf>
    <xf numFmtId="168" fontId="9" fillId="0" borderId="88" xfId="2" applyNumberFormat="1" applyFont="1" applyBorder="1" applyAlignment="1">
      <alignment horizontal="center" vertical="center"/>
    </xf>
    <xf numFmtId="168" fontId="9" fillId="0" borderId="90" xfId="2" applyNumberFormat="1" applyFont="1" applyBorder="1" applyAlignment="1">
      <alignment horizontal="center" vertical="center"/>
    </xf>
    <xf numFmtId="167" fontId="9" fillId="0" borderId="70" xfId="0" applyNumberFormat="1" applyFont="1" applyBorder="1" applyAlignment="1">
      <alignment horizontal="center" vertical="center"/>
    </xf>
    <xf numFmtId="0" fontId="9" fillId="0" borderId="70" xfId="2" applyFont="1" applyBorder="1" applyAlignment="1">
      <alignment vertical="center" wrapText="1"/>
    </xf>
    <xf numFmtId="0" fontId="9" fillId="0" borderId="68" xfId="2" applyFont="1" applyBorder="1" applyAlignment="1">
      <alignment vertical="center" wrapText="1"/>
    </xf>
    <xf numFmtId="0" fontId="21" fillId="4" borderId="13" xfId="2" applyFont="1" applyFill="1" applyBorder="1" applyAlignment="1">
      <alignment horizontal="center" vertical="center" wrapText="1"/>
    </xf>
    <xf numFmtId="0" fontId="21" fillId="4" borderId="14" xfId="2" applyFont="1" applyFill="1" applyBorder="1" applyAlignment="1">
      <alignment horizontal="center" vertical="center" wrapText="1"/>
    </xf>
    <xf numFmtId="0" fontId="42" fillId="0" borderId="12" xfId="2" applyFont="1" applyBorder="1" applyAlignment="1">
      <alignment horizontal="left" vertical="center" wrapText="1"/>
    </xf>
    <xf numFmtId="0" fontId="9" fillId="0" borderId="13" xfId="2" applyFont="1" applyBorder="1" applyAlignment="1">
      <alignment horizontal="left" vertical="center" wrapText="1"/>
    </xf>
    <xf numFmtId="0" fontId="9" fillId="0" borderId="14" xfId="2" applyFont="1" applyBorder="1" applyAlignment="1">
      <alignment horizontal="left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41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7" fillId="4" borderId="47" xfId="2" applyFont="1" applyFill="1" applyBorder="1" applyAlignment="1">
      <alignment horizontal="center" vertical="center"/>
    </xf>
    <xf numFmtId="0" fontId="7" fillId="4" borderId="72" xfId="2" applyFont="1" applyFill="1" applyBorder="1" applyAlignment="1">
      <alignment horizontal="center" vertical="center"/>
    </xf>
    <xf numFmtId="0" fontId="7" fillId="4" borderId="55" xfId="2" applyFont="1" applyFill="1" applyBorder="1" applyAlignment="1">
      <alignment horizontal="center" vertical="center" wrapText="1"/>
    </xf>
    <xf numFmtId="0" fontId="7" fillId="4" borderId="56" xfId="2" applyFont="1" applyFill="1" applyBorder="1" applyAlignment="1">
      <alignment horizontal="center" vertical="center" wrapText="1"/>
    </xf>
    <xf numFmtId="0" fontId="7" fillId="4" borderId="53" xfId="2" applyFont="1" applyFill="1" applyBorder="1" applyAlignment="1">
      <alignment horizontal="center" vertical="center" wrapText="1"/>
    </xf>
    <xf numFmtId="0" fontId="7" fillId="4" borderId="54" xfId="2" applyFont="1" applyFill="1" applyBorder="1" applyAlignment="1">
      <alignment horizontal="center" vertical="center" wrapText="1"/>
    </xf>
    <xf numFmtId="0" fontId="7" fillId="4" borderId="36" xfId="2" applyFont="1" applyFill="1" applyBorder="1" applyAlignment="1">
      <alignment horizontal="center" vertical="center" wrapText="1"/>
    </xf>
    <xf numFmtId="0" fontId="7" fillId="4" borderId="37" xfId="2" applyFont="1" applyFill="1" applyBorder="1" applyAlignment="1">
      <alignment horizontal="center" vertical="center" wrapText="1"/>
    </xf>
    <xf numFmtId="0" fontId="7" fillId="4" borderId="34" xfId="2" applyFont="1" applyFill="1" applyBorder="1" applyAlignment="1">
      <alignment horizontal="center" vertical="center" wrapText="1"/>
    </xf>
    <xf numFmtId="0" fontId="7" fillId="4" borderId="35" xfId="2" applyFont="1" applyFill="1" applyBorder="1" applyAlignment="1">
      <alignment horizontal="center" vertical="center" wrapText="1"/>
    </xf>
    <xf numFmtId="166" fontId="12" fillId="4" borderId="36" xfId="2" applyNumberFormat="1" applyFont="1" applyFill="1" applyBorder="1" applyAlignment="1">
      <alignment horizontal="center" vertical="center"/>
    </xf>
    <xf numFmtId="166" fontId="12" fillId="4" borderId="43" xfId="2" applyNumberFormat="1" applyFont="1" applyFill="1" applyBorder="1" applyAlignment="1">
      <alignment horizontal="center" vertical="center"/>
    </xf>
    <xf numFmtId="166" fontId="12" fillId="4" borderId="37" xfId="2" applyNumberFormat="1" applyFont="1" applyFill="1" applyBorder="1" applyAlignment="1">
      <alignment horizontal="center" vertical="center"/>
    </xf>
    <xf numFmtId="166" fontId="12" fillId="4" borderId="34" xfId="2" applyNumberFormat="1" applyFont="1" applyFill="1" applyBorder="1" applyAlignment="1">
      <alignment horizontal="center" vertical="center"/>
    </xf>
    <xf numFmtId="166" fontId="12" fillId="4" borderId="0" xfId="2" applyNumberFormat="1" applyFont="1" applyFill="1" applyAlignment="1">
      <alignment horizontal="center" vertical="center"/>
    </xf>
    <xf numFmtId="166" fontId="12" fillId="4" borderId="35" xfId="2" applyNumberFormat="1" applyFont="1" applyFill="1" applyBorder="1" applyAlignment="1">
      <alignment horizontal="center" vertical="center"/>
    </xf>
    <xf numFmtId="168" fontId="9" fillId="0" borderId="69" xfId="2" applyNumberFormat="1" applyFont="1" applyBorder="1" applyAlignment="1">
      <alignment horizontal="center" vertical="center"/>
    </xf>
    <xf numFmtId="167" fontId="9" fillId="0" borderId="69" xfId="0" applyNumberFormat="1" applyFont="1" applyBorder="1" applyAlignment="1">
      <alignment horizontal="center" vertical="center"/>
    </xf>
    <xf numFmtId="0" fontId="9" fillId="0" borderId="69" xfId="2" applyFont="1" applyBorder="1" applyAlignment="1">
      <alignment vertical="center" wrapText="1"/>
    </xf>
    <xf numFmtId="0" fontId="9" fillId="0" borderId="56" xfId="2" applyFont="1" applyBorder="1" applyAlignment="1">
      <alignment vertical="center" wrapText="1"/>
    </xf>
    <xf numFmtId="2" fontId="12" fillId="0" borderId="34" xfId="2" applyNumberFormat="1" applyFont="1" applyBorder="1" applyAlignment="1">
      <alignment horizontal="left" vertical="center" wrapText="1"/>
    </xf>
    <xf numFmtId="2" fontId="12" fillId="0" borderId="0" xfId="2" applyNumberFormat="1" applyFont="1" applyAlignment="1">
      <alignment horizontal="left" vertical="center" wrapText="1"/>
    </xf>
    <xf numFmtId="2" fontId="12" fillId="0" borderId="38" xfId="2" applyNumberFormat="1" applyFont="1" applyBorder="1" applyAlignment="1">
      <alignment horizontal="left" vertical="center" wrapText="1"/>
    </xf>
    <xf numFmtId="2" fontId="12" fillId="0" borderId="41" xfId="2" applyNumberFormat="1" applyFont="1" applyBorder="1" applyAlignment="1">
      <alignment horizontal="left" vertical="center" wrapText="1"/>
    </xf>
    <xf numFmtId="0" fontId="26" fillId="4" borderId="0" xfId="0" applyFont="1" applyFill="1" applyAlignment="1">
      <alignment horizontal="center" vertical="center"/>
    </xf>
    <xf numFmtId="0" fontId="12" fillId="4" borderId="12" xfId="2" applyFont="1" applyFill="1" applyBorder="1" applyAlignment="1">
      <alignment horizontal="center" vertical="center"/>
    </xf>
    <xf numFmtId="0" fontId="12" fillId="4" borderId="13" xfId="2" applyFont="1" applyFill="1" applyBorder="1" applyAlignment="1">
      <alignment horizontal="center" vertical="center"/>
    </xf>
    <xf numFmtId="0" fontId="12" fillId="4" borderId="14" xfId="2" applyFont="1" applyFill="1" applyBorder="1" applyAlignment="1">
      <alignment horizontal="center" vertical="center"/>
    </xf>
    <xf numFmtId="0" fontId="12" fillId="4" borderId="12" xfId="2" applyFont="1" applyFill="1" applyBorder="1" applyAlignment="1">
      <alignment horizontal="center" vertical="center" wrapText="1"/>
    </xf>
    <xf numFmtId="0" fontId="12" fillId="4" borderId="14" xfId="2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10" fontId="17" fillId="0" borderId="1" xfId="0" applyNumberFormat="1" applyFont="1" applyBorder="1" applyAlignment="1">
      <alignment horizontal="center" vertical="center"/>
    </xf>
    <xf numFmtId="3" fontId="18" fillId="0" borderId="0" xfId="2" applyNumberFormat="1" applyFont="1" applyAlignment="1">
      <alignment horizontal="right" vertical="center"/>
    </xf>
    <xf numFmtId="3" fontId="18" fillId="0" borderId="35" xfId="2" applyNumberFormat="1" applyFont="1" applyBorder="1" applyAlignment="1">
      <alignment horizontal="right" vertical="center"/>
    </xf>
    <xf numFmtId="10" fontId="17" fillId="0" borderId="4" xfId="0" applyNumberFormat="1" applyFont="1" applyBorder="1" applyAlignment="1">
      <alignment horizontal="center" vertical="center"/>
    </xf>
    <xf numFmtId="1" fontId="2" fillId="0" borderId="1" xfId="2" applyNumberFormat="1" applyBorder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49" xfId="2" applyBorder="1" applyAlignment="1">
      <alignment horizontal="center" vertical="center" wrapText="1"/>
    </xf>
    <xf numFmtId="2" fontId="2" fillId="0" borderId="1" xfId="2" applyNumberFormat="1" applyBorder="1" applyAlignment="1">
      <alignment horizontal="center" vertical="center" wrapText="1"/>
    </xf>
    <xf numFmtId="0" fontId="24" fillId="4" borderId="12" xfId="2" applyFont="1" applyFill="1" applyBorder="1" applyAlignment="1">
      <alignment horizontal="center" vertical="center"/>
    </xf>
    <xf numFmtId="0" fontId="24" fillId="4" borderId="13" xfId="2" applyFont="1" applyFill="1" applyBorder="1" applyAlignment="1">
      <alignment horizontal="center" vertical="center"/>
    </xf>
    <xf numFmtId="0" fontId="24" fillId="4" borderId="14" xfId="2" applyFont="1" applyFill="1" applyBorder="1" applyAlignment="1">
      <alignment horizontal="center" vertical="center"/>
    </xf>
    <xf numFmtId="10" fontId="17" fillId="0" borderId="2" xfId="0" applyNumberFormat="1" applyFont="1" applyBorder="1" applyAlignment="1">
      <alignment horizontal="center" vertical="center"/>
    </xf>
    <xf numFmtId="2" fontId="19" fillId="0" borderId="53" xfId="2" applyNumberFormat="1" applyFont="1" applyBorder="1" applyAlignment="1">
      <alignment horizontal="center" vertical="center" wrapText="1"/>
    </xf>
    <xf numFmtId="2" fontId="19" fillId="0" borderId="83" xfId="2" applyNumberFormat="1" applyFont="1" applyBorder="1" applyAlignment="1">
      <alignment horizontal="center" vertical="center" wrapText="1"/>
    </xf>
    <xf numFmtId="165" fontId="2" fillId="0" borderId="54" xfId="1" applyNumberFormat="1" applyFont="1" applyBorder="1" applyAlignment="1">
      <alignment horizontal="center" vertical="center"/>
    </xf>
    <xf numFmtId="165" fontId="2" fillId="0" borderId="79" xfId="1" applyNumberFormat="1" applyFont="1" applyBorder="1" applyAlignment="1">
      <alignment horizontal="center" vertical="center"/>
    </xf>
    <xf numFmtId="0" fontId="12" fillId="0" borderId="34" xfId="2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164" fontId="9" fillId="0" borderId="30" xfId="2" applyNumberFormat="1" applyFont="1" applyBorder="1" applyAlignment="1">
      <alignment horizontal="right" vertical="center" indent="3"/>
    </xf>
    <xf numFmtId="164" fontId="9" fillId="0" borderId="31" xfId="2" applyNumberFormat="1" applyFont="1" applyBorder="1" applyAlignment="1">
      <alignment horizontal="right" vertical="center" indent="3"/>
    </xf>
    <xf numFmtId="164" fontId="9" fillId="0" borderId="21" xfId="2" applyNumberFormat="1" applyFont="1" applyBorder="1" applyAlignment="1">
      <alignment horizontal="right" vertical="center" indent="3"/>
    </xf>
    <xf numFmtId="164" fontId="9" fillId="0" borderId="65" xfId="2" applyNumberFormat="1" applyFont="1" applyBorder="1" applyAlignment="1">
      <alignment horizontal="right" vertical="center" indent="3"/>
    </xf>
    <xf numFmtId="3" fontId="12" fillId="0" borderId="32" xfId="2" applyNumberFormat="1" applyFont="1" applyBorder="1" applyAlignment="1">
      <alignment horizontal="right" vertical="center" indent="3"/>
    </xf>
    <xf numFmtId="3" fontId="12" fillId="0" borderId="33" xfId="2" applyNumberFormat="1" applyFont="1" applyBorder="1" applyAlignment="1">
      <alignment horizontal="right" vertical="center" indent="3"/>
    </xf>
    <xf numFmtId="3" fontId="12" fillId="0" borderId="26" xfId="2" applyNumberFormat="1" applyFont="1" applyBorder="1" applyAlignment="1">
      <alignment horizontal="right" vertical="center" indent="3"/>
    </xf>
    <xf numFmtId="3" fontId="12" fillId="0" borderId="67" xfId="2" applyNumberFormat="1" applyFont="1" applyBorder="1" applyAlignment="1">
      <alignment horizontal="right" vertical="center" indent="3"/>
    </xf>
    <xf numFmtId="165" fontId="9" fillId="0" borderId="30" xfId="4" applyNumberFormat="1" applyFont="1" applyBorder="1" applyAlignment="1">
      <alignment horizontal="right" vertical="center" indent="3"/>
    </xf>
    <xf numFmtId="165" fontId="9" fillId="0" borderId="31" xfId="4" applyNumberFormat="1" applyFont="1" applyBorder="1" applyAlignment="1">
      <alignment horizontal="right" vertical="center" indent="3"/>
    </xf>
    <xf numFmtId="165" fontId="9" fillId="0" borderId="21" xfId="4" applyNumberFormat="1" applyFont="1" applyBorder="1" applyAlignment="1">
      <alignment horizontal="right" vertical="center" indent="3"/>
    </xf>
    <xf numFmtId="165" fontId="9" fillId="0" borderId="65" xfId="4" applyNumberFormat="1" applyFont="1" applyBorder="1" applyAlignment="1">
      <alignment horizontal="right" vertical="center" indent="3"/>
    </xf>
    <xf numFmtId="164" fontId="13" fillId="0" borderId="30" xfId="2" applyNumberFormat="1" applyFont="1" applyBorder="1" applyAlignment="1">
      <alignment horizontal="right" vertical="center" indent="3"/>
    </xf>
    <xf numFmtId="164" fontId="13" fillId="0" borderId="31" xfId="2" applyNumberFormat="1" applyFont="1" applyBorder="1" applyAlignment="1">
      <alignment horizontal="right" vertical="center" indent="3"/>
    </xf>
    <xf numFmtId="164" fontId="13" fillId="0" borderId="21" xfId="2" applyNumberFormat="1" applyFont="1" applyBorder="1" applyAlignment="1">
      <alignment horizontal="right" vertical="center" indent="3"/>
    </xf>
    <xf numFmtId="164" fontId="13" fillId="0" borderId="65" xfId="2" applyNumberFormat="1" applyFont="1" applyBorder="1" applyAlignment="1">
      <alignment horizontal="right" vertical="center" indent="3"/>
    </xf>
    <xf numFmtId="0" fontId="5" fillId="0" borderId="0" xfId="2" applyFont="1" applyAlignment="1">
      <alignment horizontal="center" vertical="center"/>
    </xf>
    <xf numFmtId="0" fontId="11" fillId="3" borderId="12" xfId="2" applyFont="1" applyFill="1" applyBorder="1" applyAlignment="1">
      <alignment horizontal="center" vertical="center"/>
    </xf>
    <xf numFmtId="0" fontId="11" fillId="3" borderId="13" xfId="2" applyFont="1" applyFill="1" applyBorder="1" applyAlignment="1">
      <alignment horizontal="center" vertical="center"/>
    </xf>
    <xf numFmtId="0" fontId="11" fillId="3" borderId="14" xfId="2" applyFont="1" applyFill="1" applyBorder="1" applyAlignment="1">
      <alignment horizontal="center" vertical="center"/>
    </xf>
    <xf numFmtId="4" fontId="13" fillId="0" borderId="3" xfId="2" applyNumberFormat="1" applyFont="1" applyBorder="1" applyAlignment="1">
      <alignment horizontal="center" vertical="center"/>
    </xf>
    <xf numFmtId="4" fontId="13" fillId="0" borderId="4" xfId="2" applyNumberFormat="1" applyFont="1" applyBorder="1" applyAlignment="1">
      <alignment horizontal="center" vertical="center"/>
    </xf>
    <xf numFmtId="4" fontId="13" fillId="0" borderId="58" xfId="2" applyNumberFormat="1" applyFont="1" applyBorder="1" applyAlignment="1">
      <alignment horizontal="center" vertical="center"/>
    </xf>
    <xf numFmtId="0" fontId="14" fillId="0" borderId="28" xfId="2" applyFont="1" applyBorder="1" applyAlignment="1">
      <alignment horizontal="right" vertical="center" indent="3"/>
    </xf>
    <xf numFmtId="0" fontId="14" fillId="0" borderId="29" xfId="2" applyFont="1" applyBorder="1" applyAlignment="1">
      <alignment horizontal="right" vertical="center" indent="3"/>
    </xf>
    <xf numFmtId="0" fontId="14" fillId="0" borderId="17" xfId="2" applyFont="1" applyBorder="1" applyAlignment="1">
      <alignment horizontal="right" vertical="center" indent="3"/>
    </xf>
    <xf numFmtId="0" fontId="14" fillId="0" borderId="63" xfId="2" applyFont="1" applyBorder="1" applyAlignment="1">
      <alignment horizontal="right" vertical="center" indent="3"/>
    </xf>
    <xf numFmtId="0" fontId="9" fillId="0" borderId="59" xfId="2" applyFont="1" applyBorder="1" applyAlignment="1">
      <alignment horizontal="center" vertical="center" textRotation="90" wrapText="1"/>
    </xf>
    <xf numFmtId="0" fontId="9" fillId="0" borderId="60" xfId="2" applyFont="1" applyBorder="1" applyAlignment="1">
      <alignment horizontal="center" vertical="center" textRotation="90" wrapText="1"/>
    </xf>
    <xf numFmtId="0" fontId="9" fillId="0" borderId="61" xfId="2" applyFont="1" applyBorder="1" applyAlignment="1">
      <alignment horizontal="center" vertical="center" textRotation="90" wrapText="1"/>
    </xf>
    <xf numFmtId="0" fontId="9" fillId="0" borderId="15" xfId="2" applyFont="1" applyBorder="1" applyAlignment="1">
      <alignment horizontal="center" vertical="center" textRotation="90" wrapText="1"/>
    </xf>
    <xf numFmtId="0" fontId="9" fillId="0" borderId="19" xfId="2" applyFont="1" applyBorder="1" applyAlignment="1">
      <alignment horizontal="center" vertical="center" textRotation="90" wrapText="1"/>
    </xf>
    <xf numFmtId="0" fontId="9" fillId="0" borderId="24" xfId="2" applyFont="1" applyBorder="1" applyAlignment="1">
      <alignment horizontal="center" vertical="center" textRotation="90" wrapText="1"/>
    </xf>
    <xf numFmtId="0" fontId="12" fillId="0" borderId="15" xfId="2" applyFont="1" applyBorder="1" applyAlignment="1">
      <alignment horizontal="center" vertical="center" textRotation="90" wrapText="1"/>
    </xf>
    <xf numFmtId="0" fontId="12" fillId="0" borderId="19" xfId="2" applyFont="1" applyBorder="1" applyAlignment="1">
      <alignment horizontal="center" vertical="center" textRotation="90" wrapText="1"/>
    </xf>
    <xf numFmtId="0" fontId="12" fillId="0" borderId="24" xfId="2" applyFont="1" applyBorder="1" applyAlignment="1">
      <alignment horizontal="center" vertical="center" textRotation="90" wrapText="1"/>
    </xf>
    <xf numFmtId="0" fontId="12" fillId="0" borderId="18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42" xfId="2" applyFont="1" applyBorder="1" applyAlignment="1">
      <alignment horizontal="center" vertical="center"/>
    </xf>
    <xf numFmtId="0" fontId="12" fillId="0" borderId="22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35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46" xfId="2" applyFont="1" applyBorder="1" applyAlignment="1">
      <alignment horizontal="center" vertical="center"/>
    </xf>
    <xf numFmtId="0" fontId="12" fillId="0" borderId="22" xfId="2" applyFont="1" applyBorder="1" applyAlignment="1">
      <alignment horizontal="justify" vertical="center" wrapText="1"/>
    </xf>
    <xf numFmtId="0" fontId="12" fillId="0" borderId="0" xfId="2" applyFont="1" applyAlignment="1">
      <alignment horizontal="justify" vertical="center" wrapText="1"/>
    </xf>
    <xf numFmtId="0" fontId="12" fillId="0" borderId="23" xfId="2" applyFont="1" applyBorder="1" applyAlignment="1">
      <alignment horizontal="justify" vertical="center" wrapText="1"/>
    </xf>
    <xf numFmtId="0" fontId="12" fillId="0" borderId="27" xfId="2" applyFont="1" applyBorder="1" applyAlignment="1">
      <alignment horizontal="justify" vertical="center" wrapText="1"/>
    </xf>
    <xf numFmtId="0" fontId="12" fillId="0" borderId="11" xfId="2" applyFont="1" applyBorder="1" applyAlignment="1">
      <alignment horizontal="justify" vertical="center" wrapText="1"/>
    </xf>
    <xf numFmtId="0" fontId="12" fillId="0" borderId="10" xfId="2" applyFont="1" applyBorder="1" applyAlignment="1">
      <alignment horizontal="justify" vertical="center" wrapText="1"/>
    </xf>
    <xf numFmtId="0" fontId="7" fillId="0" borderId="51" xfId="2" applyFont="1" applyBorder="1" applyAlignment="1">
      <alignment horizontal="left" vertical="center"/>
    </xf>
    <xf numFmtId="0" fontId="7" fillId="0" borderId="9" xfId="2" applyFont="1" applyBorder="1" applyAlignment="1">
      <alignment horizontal="left" vertical="center"/>
    </xf>
    <xf numFmtId="0" fontId="30" fillId="0" borderId="11" xfId="2" applyFont="1" applyBorder="1" applyAlignment="1">
      <alignment horizontal="center" vertical="center" wrapText="1"/>
    </xf>
    <xf numFmtId="0" fontId="30" fillId="0" borderId="46" xfId="2" applyFont="1" applyBorder="1" applyAlignment="1">
      <alignment horizontal="center" vertical="center" wrapText="1"/>
    </xf>
    <xf numFmtId="0" fontId="7" fillId="0" borderId="44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30" fillId="0" borderId="3" xfId="2" applyFont="1" applyBorder="1" applyAlignment="1">
      <alignment horizontal="center" vertical="center" wrapText="1"/>
    </xf>
    <xf numFmtId="0" fontId="30" fillId="0" borderId="58" xfId="2" applyFont="1" applyBorder="1" applyAlignment="1">
      <alignment horizontal="center" vertical="center" wrapText="1"/>
    </xf>
    <xf numFmtId="0" fontId="7" fillId="0" borderId="53" xfId="2" applyFont="1" applyBorder="1" applyAlignment="1">
      <alignment horizontal="left" vertical="top"/>
    </xf>
    <xf numFmtId="0" fontId="7" fillId="0" borderId="7" xfId="2" applyFont="1" applyBorder="1" applyAlignment="1">
      <alignment horizontal="left" vertical="top"/>
    </xf>
    <xf numFmtId="0" fontId="7" fillId="0" borderId="8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61" fillId="0" borderId="5" xfId="5" applyFont="1" applyBorder="1" applyAlignment="1">
      <alignment horizontal="left" vertical="center"/>
    </xf>
    <xf numFmtId="0" fontId="61" fillId="0" borderId="42" xfId="5" applyFont="1" applyBorder="1" applyAlignment="1">
      <alignment horizontal="left" vertical="center"/>
    </xf>
    <xf numFmtId="0" fontId="61" fillId="0" borderId="11" xfId="5" applyFont="1" applyBorder="1" applyAlignment="1">
      <alignment horizontal="left" vertical="center"/>
    </xf>
    <xf numFmtId="0" fontId="61" fillId="0" borderId="46" xfId="5" applyFont="1" applyBorder="1" applyAlignment="1">
      <alignment horizontal="left" vertical="center"/>
    </xf>
    <xf numFmtId="0" fontId="7" fillId="0" borderId="45" xfId="2" applyFont="1" applyBorder="1" applyAlignment="1">
      <alignment horizontal="center" vertical="top"/>
    </xf>
    <xf numFmtId="0" fontId="7" fillId="0" borderId="10" xfId="2" applyFont="1" applyBorder="1" applyAlignment="1">
      <alignment horizontal="center" vertical="top"/>
    </xf>
    <xf numFmtId="0" fontId="60" fillId="0" borderId="3" xfId="2" applyFont="1" applyBorder="1" applyAlignment="1">
      <alignment horizontal="center" vertical="center"/>
    </xf>
    <xf numFmtId="0" fontId="60" fillId="0" borderId="58" xfId="2" applyFont="1" applyBorder="1" applyAlignment="1">
      <alignment horizontal="center" vertical="center"/>
    </xf>
    <xf numFmtId="3" fontId="13" fillId="0" borderId="30" xfId="2" applyNumberFormat="1" applyFont="1" applyBorder="1" applyAlignment="1">
      <alignment horizontal="right" vertical="center" indent="3"/>
    </xf>
    <xf numFmtId="3" fontId="13" fillId="0" borderId="31" xfId="2" applyNumberFormat="1" applyFont="1" applyBorder="1" applyAlignment="1">
      <alignment horizontal="right" vertical="center" indent="3"/>
    </xf>
    <xf numFmtId="3" fontId="13" fillId="0" borderId="21" xfId="2" applyNumberFormat="1" applyFont="1" applyBorder="1" applyAlignment="1">
      <alignment horizontal="right" vertical="center" indent="3"/>
    </xf>
    <xf numFmtId="3" fontId="13" fillId="0" borderId="65" xfId="2" applyNumberFormat="1" applyFont="1" applyBorder="1" applyAlignment="1">
      <alignment horizontal="right" vertical="center" indent="3"/>
    </xf>
    <xf numFmtId="0" fontId="7" fillId="0" borderId="57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15" fontId="60" fillId="0" borderId="4" xfId="2" applyNumberFormat="1" applyFont="1" applyBorder="1" applyAlignment="1">
      <alignment horizontal="center" vertical="center"/>
    </xf>
    <xf numFmtId="15" fontId="60" fillId="0" borderId="1" xfId="2" applyNumberFormat="1" applyFont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59" fillId="2" borderId="3" xfId="3" applyFont="1" applyFill="1" applyBorder="1" applyAlignment="1">
      <alignment horizontal="center" vertical="center" wrapText="1"/>
    </xf>
    <xf numFmtId="0" fontId="17" fillId="2" borderId="56" xfId="6" applyFont="1" applyFill="1" applyBorder="1" applyAlignment="1">
      <alignment horizontal="center" vertical="center" wrapText="1"/>
    </xf>
    <xf numFmtId="0" fontId="17" fillId="2" borderId="40" xfId="6" applyFont="1" applyFill="1" applyBorder="1" applyAlignment="1">
      <alignment horizontal="center" vertical="center" wrapText="1"/>
    </xf>
    <xf numFmtId="0" fontId="17" fillId="2" borderId="68" xfId="6" applyFont="1" applyFill="1" applyBorder="1" applyAlignment="1">
      <alignment horizontal="center" vertical="center" wrapText="1"/>
    </xf>
    <xf numFmtId="0" fontId="26" fillId="4" borderId="36" xfId="6" applyFont="1" applyFill="1" applyBorder="1" applyAlignment="1">
      <alignment horizontal="center" vertical="center"/>
    </xf>
    <xf numFmtId="0" fontId="26" fillId="4" borderId="43" xfId="6" applyFont="1" applyFill="1" applyBorder="1" applyAlignment="1">
      <alignment horizontal="center" vertical="center"/>
    </xf>
    <xf numFmtId="0" fontId="26" fillId="4" borderId="37" xfId="6" applyFont="1" applyFill="1" applyBorder="1" applyAlignment="1">
      <alignment horizontal="center" vertical="center"/>
    </xf>
    <xf numFmtId="0" fontId="26" fillId="4" borderId="38" xfId="6" applyFont="1" applyFill="1" applyBorder="1" applyAlignment="1">
      <alignment horizontal="center" vertical="center"/>
    </xf>
    <xf numFmtId="0" fontId="26" fillId="4" borderId="41" xfId="6" applyFont="1" applyFill="1" applyBorder="1" applyAlignment="1">
      <alignment horizontal="center" vertical="center"/>
    </xf>
    <xf numFmtId="0" fontId="26" fillId="4" borderId="39" xfId="6" applyFont="1" applyFill="1" applyBorder="1" applyAlignment="1">
      <alignment horizontal="center" vertical="center"/>
    </xf>
    <xf numFmtId="0" fontId="26" fillId="0" borderId="12" xfId="6" applyFont="1" applyBorder="1" applyAlignment="1">
      <alignment horizontal="center" vertical="center"/>
    </xf>
    <xf numFmtId="0" fontId="26" fillId="0" borderId="13" xfId="6" applyFont="1" applyBorder="1" applyAlignment="1">
      <alignment horizontal="center" vertical="center"/>
    </xf>
    <xf numFmtId="0" fontId="26" fillId="0" borderId="14" xfId="6" applyFont="1" applyBorder="1" applyAlignment="1">
      <alignment horizontal="center" vertical="center"/>
    </xf>
    <xf numFmtId="0" fontId="17" fillId="4" borderId="58" xfId="6" applyFont="1" applyFill="1" applyBorder="1" applyAlignment="1">
      <alignment horizontal="center" vertical="center"/>
    </xf>
    <xf numFmtId="0" fontId="17" fillId="4" borderId="80" xfId="6" applyFont="1" applyFill="1" applyBorder="1" applyAlignment="1">
      <alignment horizontal="center" vertical="center"/>
    </xf>
    <xf numFmtId="0" fontId="37" fillId="0" borderId="77" xfId="6" applyFont="1" applyBorder="1" applyAlignment="1">
      <alignment horizontal="center" vertical="center" wrapText="1"/>
    </xf>
    <xf numFmtId="0" fontId="25" fillId="0" borderId="81" xfId="6" applyFont="1" applyBorder="1" applyAlignment="1">
      <alignment horizontal="center" vertical="center" wrapText="1"/>
    </xf>
    <xf numFmtId="0" fontId="25" fillId="0" borderId="82" xfId="6" applyFont="1" applyBorder="1" applyAlignment="1">
      <alignment horizontal="center" vertical="center" wrapText="1"/>
    </xf>
    <xf numFmtId="0" fontId="25" fillId="0" borderId="74" xfId="6" applyFont="1" applyBorder="1" applyAlignment="1">
      <alignment horizontal="center" vertical="center" wrapText="1"/>
    </xf>
    <xf numFmtId="0" fontId="25" fillId="0" borderId="83" xfId="6" applyFont="1" applyBorder="1" applyAlignment="1">
      <alignment horizontal="center" vertical="center" wrapText="1"/>
    </xf>
    <xf numFmtId="0" fontId="25" fillId="0" borderId="84" xfId="6" applyFont="1" applyBorder="1" applyAlignment="1">
      <alignment horizontal="center" vertical="center" wrapText="1"/>
    </xf>
    <xf numFmtId="0" fontId="27" fillId="4" borderId="55" xfId="6" applyFont="1" applyFill="1" applyBorder="1" applyAlignment="1">
      <alignment horizontal="left" vertical="center"/>
    </xf>
    <xf numFmtId="0" fontId="27" fillId="4" borderId="69" xfId="6" applyFont="1" applyFill="1" applyBorder="1" applyAlignment="1">
      <alignment horizontal="left" vertical="center"/>
    </xf>
    <xf numFmtId="0" fontId="17" fillId="4" borderId="44" xfId="6" applyFont="1" applyFill="1" applyBorder="1" applyAlignment="1">
      <alignment horizontal="left" vertical="center" wrapText="1"/>
    </xf>
    <xf numFmtId="0" fontId="17" fillId="4" borderId="1" xfId="6" applyFont="1" applyFill="1" applyBorder="1" applyAlignment="1">
      <alignment horizontal="left" vertical="center" wrapText="1"/>
    </xf>
    <xf numFmtId="0" fontId="17" fillId="4" borderId="52" xfId="6" applyFont="1" applyFill="1" applyBorder="1" applyAlignment="1">
      <alignment horizontal="left" vertical="center" wrapText="1"/>
    </xf>
    <xf numFmtId="0" fontId="17" fillId="4" borderId="70" xfId="6" applyFont="1" applyFill="1" applyBorder="1" applyAlignment="1">
      <alignment horizontal="left" vertical="center" wrapText="1"/>
    </xf>
    <xf numFmtId="0" fontId="17" fillId="4" borderId="1" xfId="6" applyFont="1" applyFill="1" applyBorder="1" applyAlignment="1">
      <alignment horizontal="center" vertical="center"/>
    </xf>
    <xf numFmtId="0" fontId="17" fillId="4" borderId="70" xfId="6" applyFont="1" applyFill="1" applyBorder="1" applyAlignment="1">
      <alignment horizontal="center" vertical="center"/>
    </xf>
    <xf numFmtId="0" fontId="17" fillId="4" borderId="40" xfId="6" applyFont="1" applyFill="1" applyBorder="1" applyAlignment="1">
      <alignment horizontal="center" vertical="center"/>
    </xf>
    <xf numFmtId="0" fontId="17" fillId="4" borderId="68" xfId="6" applyFont="1" applyFill="1" applyBorder="1" applyAlignment="1">
      <alignment horizontal="center" vertical="center"/>
    </xf>
    <xf numFmtId="168" fontId="9" fillId="2" borderId="1" xfId="2" applyNumberFormat="1" applyFont="1" applyFill="1" applyBorder="1" applyAlignment="1">
      <alignment horizontal="center" vertical="center"/>
    </xf>
    <xf numFmtId="167" fontId="9" fillId="2" borderId="1" xfId="0" applyNumberFormat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vertical="center" wrapText="1"/>
    </xf>
    <xf numFmtId="0" fontId="9" fillId="2" borderId="40" xfId="2" applyFont="1" applyFill="1" applyBorder="1" applyAlignment="1">
      <alignment vertical="center" wrapText="1"/>
    </xf>
    <xf numFmtId="168" fontId="9" fillId="2" borderId="70" xfId="2" applyNumberFormat="1" applyFont="1" applyFill="1" applyBorder="1" applyAlignment="1">
      <alignment horizontal="center" vertical="center"/>
    </xf>
    <xf numFmtId="167" fontId="9" fillId="2" borderId="70" xfId="0" applyNumberFormat="1" applyFont="1" applyFill="1" applyBorder="1" applyAlignment="1">
      <alignment horizontal="center" vertical="center"/>
    </xf>
    <xf numFmtId="0" fontId="9" fillId="2" borderId="70" xfId="2" applyFont="1" applyFill="1" applyBorder="1" applyAlignment="1">
      <alignment vertical="center" wrapText="1"/>
    </xf>
    <xf numFmtId="0" fontId="9" fillId="2" borderId="68" xfId="2" applyFont="1" applyFill="1" applyBorder="1" applyAlignment="1">
      <alignment vertical="center" wrapText="1"/>
    </xf>
    <xf numFmtId="15" fontId="60" fillId="0" borderId="3" xfId="2" applyNumberFormat="1" applyFont="1" applyBorder="1" applyAlignment="1">
      <alignment horizontal="center" vertical="center"/>
    </xf>
    <xf numFmtId="0" fontId="59" fillId="2" borderId="4" xfId="3" applyFont="1" applyFill="1" applyBorder="1" applyAlignment="1">
      <alignment horizontal="center" vertical="center" wrapText="1"/>
    </xf>
    <xf numFmtId="0" fontId="7" fillId="0" borderId="47" xfId="2" applyFont="1" applyBorder="1" applyAlignment="1">
      <alignment horizontal="left" vertical="center"/>
    </xf>
    <xf numFmtId="0" fontId="7" fillId="0" borderId="85" xfId="2" applyFont="1" applyBorder="1" applyAlignment="1">
      <alignment horizontal="left" vertical="center"/>
    </xf>
    <xf numFmtId="0" fontId="30" fillId="0" borderId="85" xfId="2" applyFont="1" applyBorder="1" applyAlignment="1">
      <alignment horizontal="center" vertical="center" wrapText="1"/>
    </xf>
    <xf numFmtId="0" fontId="30" fillId="0" borderId="48" xfId="2" applyFont="1" applyBorder="1" applyAlignment="1">
      <alignment horizontal="center" vertical="center" wrapText="1"/>
    </xf>
    <xf numFmtId="0" fontId="7" fillId="0" borderId="57" xfId="2" applyFont="1" applyBorder="1" applyAlignment="1">
      <alignment horizontal="left" vertical="center"/>
    </xf>
    <xf numFmtId="0" fontId="7" fillId="0" borderId="3" xfId="2" applyFont="1" applyBorder="1" applyAlignment="1">
      <alignment horizontal="left" vertical="center"/>
    </xf>
    <xf numFmtId="0" fontId="7" fillId="0" borderId="72" xfId="2" applyFont="1" applyBorder="1" applyAlignment="1">
      <alignment horizontal="left" vertical="top"/>
    </xf>
    <xf numFmtId="0" fontId="7" fillId="0" borderId="6" xfId="2" applyFont="1" applyBorder="1" applyAlignment="1">
      <alignment horizontal="left" vertical="top"/>
    </xf>
    <xf numFmtId="0" fontId="29" fillId="0" borderId="5" xfId="5" applyFont="1" applyBorder="1" applyAlignment="1">
      <alignment horizontal="left" vertical="center"/>
    </xf>
    <xf numFmtId="0" fontId="29" fillId="0" borderId="42" xfId="5" applyFont="1" applyBorder="1" applyAlignment="1">
      <alignment horizontal="left" vertical="center"/>
    </xf>
    <xf numFmtId="0" fontId="29" fillId="0" borderId="11" xfId="5" applyFont="1" applyBorder="1" applyAlignment="1">
      <alignment horizontal="left" vertical="center"/>
    </xf>
    <xf numFmtId="0" fontId="29" fillId="0" borderId="46" xfId="5" applyFont="1" applyBorder="1" applyAlignment="1">
      <alignment horizontal="left" vertical="center"/>
    </xf>
    <xf numFmtId="0" fontId="9" fillId="0" borderId="105" xfId="2" applyFont="1" applyBorder="1" applyAlignment="1">
      <alignment horizontal="center" vertical="center" textRotation="90" wrapText="1"/>
    </xf>
    <xf numFmtId="0" fontId="9" fillId="0" borderId="106" xfId="2" applyFont="1" applyBorder="1" applyAlignment="1">
      <alignment horizontal="center" vertical="center" textRotation="90" wrapText="1"/>
    </xf>
    <xf numFmtId="0" fontId="9" fillId="0" borderId="107" xfId="2" applyFont="1" applyBorder="1" applyAlignment="1">
      <alignment horizontal="center" vertical="center" textRotation="90" wrapText="1"/>
    </xf>
    <xf numFmtId="0" fontId="9" fillId="0" borderId="102" xfId="2" applyFont="1" applyBorder="1" applyAlignment="1">
      <alignment horizontal="center" vertical="center" textRotation="90" wrapText="1"/>
    </xf>
    <xf numFmtId="0" fontId="9" fillId="0" borderId="103" xfId="2" applyFont="1" applyBorder="1" applyAlignment="1">
      <alignment horizontal="center" vertical="center" textRotation="90" wrapText="1"/>
    </xf>
    <xf numFmtId="0" fontId="9" fillId="0" borderId="104" xfId="2" applyFont="1" applyBorder="1" applyAlignment="1">
      <alignment horizontal="center" vertical="center" textRotation="90" wrapText="1"/>
    </xf>
    <xf numFmtId="0" fontId="12" fillId="0" borderId="102" xfId="2" applyFont="1" applyBorder="1" applyAlignment="1">
      <alignment horizontal="center" vertical="center" textRotation="90" wrapText="1"/>
    </xf>
    <xf numFmtId="0" fontId="12" fillId="0" borderId="103" xfId="2" applyFont="1" applyBorder="1" applyAlignment="1">
      <alignment horizontal="center" vertical="center" textRotation="90" wrapText="1"/>
    </xf>
    <xf numFmtId="0" fontId="12" fillId="0" borderId="104" xfId="2" applyFont="1" applyBorder="1" applyAlignment="1">
      <alignment horizontal="center" vertical="center" textRotation="90" wrapText="1"/>
    </xf>
    <xf numFmtId="1" fontId="2" fillId="0" borderId="7" xfId="2" applyNumberFormat="1" applyBorder="1" applyAlignment="1">
      <alignment horizontal="center" vertical="center" wrapText="1"/>
    </xf>
    <xf numFmtId="1" fontId="2" fillId="0" borderId="49" xfId="2" applyNumberFormat="1" applyBorder="1" applyAlignment="1">
      <alignment horizontal="center" vertical="center" wrapText="1"/>
    </xf>
    <xf numFmtId="2" fontId="2" fillId="0" borderId="7" xfId="2" applyNumberFormat="1" applyBorder="1" applyAlignment="1">
      <alignment horizontal="center" vertical="center" wrapText="1"/>
    </xf>
    <xf numFmtId="2" fontId="2" fillId="0" borderId="49" xfId="2" applyNumberFormat="1" applyBorder="1" applyAlignment="1">
      <alignment horizontal="center" vertical="center" wrapText="1"/>
    </xf>
    <xf numFmtId="10" fontId="17" fillId="0" borderId="53" xfId="0" applyNumberFormat="1" applyFont="1" applyBorder="1" applyAlignment="1">
      <alignment horizontal="center" vertical="center"/>
    </xf>
    <xf numFmtId="10" fontId="17" fillId="0" borderId="51" xfId="0" applyNumberFormat="1" applyFont="1" applyBorder="1" applyAlignment="1">
      <alignment horizontal="center" vertical="center"/>
    </xf>
    <xf numFmtId="10" fontId="17" fillId="0" borderId="7" xfId="0" applyNumberFormat="1" applyFont="1" applyBorder="1" applyAlignment="1">
      <alignment horizontal="center" vertical="center"/>
    </xf>
    <xf numFmtId="10" fontId="17" fillId="0" borderId="49" xfId="0" applyNumberFormat="1" applyFont="1" applyBorder="1" applyAlignment="1">
      <alignment horizontal="center" vertical="center"/>
    </xf>
    <xf numFmtId="0" fontId="7" fillId="4" borderId="94" xfId="2" applyFont="1" applyFill="1" applyBorder="1" applyAlignment="1">
      <alignment horizontal="center" vertical="center"/>
    </xf>
    <xf numFmtId="0" fontId="7" fillId="4" borderId="95" xfId="2" applyFont="1" applyFill="1" applyBorder="1" applyAlignment="1">
      <alignment horizontal="center" vertical="center"/>
    </xf>
    <xf numFmtId="166" fontId="12" fillId="4" borderId="0" xfId="2" applyNumberFormat="1" applyFont="1" applyFill="1" applyBorder="1" applyAlignment="1">
      <alignment horizontal="center" vertical="center"/>
    </xf>
    <xf numFmtId="10" fontId="17" fillId="0" borderId="74" xfId="0" applyNumberFormat="1" applyFont="1" applyBorder="1" applyAlignment="1">
      <alignment horizontal="center" vertical="center"/>
    </xf>
    <xf numFmtId="10" fontId="17" fillId="0" borderId="82" xfId="0" applyNumberFormat="1" applyFont="1" applyBorder="1" applyAlignment="1">
      <alignment horizontal="center" vertical="center"/>
    </xf>
    <xf numFmtId="0" fontId="42" fillId="0" borderId="13" xfId="2" applyFont="1" applyBorder="1" applyAlignment="1">
      <alignment horizontal="left" vertical="center" wrapText="1"/>
    </xf>
    <xf numFmtId="0" fontId="42" fillId="0" borderId="14" xfId="2" applyFont="1" applyBorder="1" applyAlignment="1">
      <alignment horizontal="left" vertical="center" wrapText="1"/>
    </xf>
    <xf numFmtId="168" fontId="9" fillId="2" borderId="69" xfId="2" applyNumberFormat="1" applyFont="1" applyFill="1" applyBorder="1" applyAlignment="1">
      <alignment horizontal="center" vertical="center"/>
    </xf>
    <xf numFmtId="167" fontId="9" fillId="2" borderId="69" xfId="0" applyNumberFormat="1" applyFont="1" applyFill="1" applyBorder="1" applyAlignment="1">
      <alignment horizontal="center" vertical="center"/>
    </xf>
    <xf numFmtId="0" fontId="17" fillId="2" borderId="94" xfId="6" applyFont="1" applyFill="1" applyBorder="1" applyAlignment="1">
      <alignment horizontal="center" vertical="center" wrapText="1"/>
    </xf>
    <xf numFmtId="0" fontId="17" fillId="2" borderId="95" xfId="6" applyFont="1" applyFill="1" applyBorder="1" applyAlignment="1">
      <alignment horizontal="center" vertical="center" wrapText="1"/>
    </xf>
    <xf numFmtId="0" fontId="17" fillId="2" borderId="73" xfId="6" applyFont="1" applyFill="1" applyBorder="1" applyAlignment="1">
      <alignment horizontal="center" vertical="center" wrapText="1"/>
    </xf>
    <xf numFmtId="0" fontId="37" fillId="0" borderId="36" xfId="6" applyFont="1" applyBorder="1" applyAlignment="1">
      <alignment horizontal="center" vertical="center" wrapText="1"/>
    </xf>
    <xf numFmtId="0" fontId="37" fillId="0" borderId="91" xfId="6" applyFont="1" applyBorder="1" applyAlignment="1">
      <alignment horizontal="center" vertical="center" wrapText="1"/>
    </xf>
    <xf numFmtId="0" fontId="37" fillId="0" borderId="34" xfId="6" applyFont="1" applyBorder="1" applyAlignment="1">
      <alignment horizontal="center" vertical="center" wrapText="1"/>
    </xf>
    <xf numFmtId="0" fontId="37" fillId="0" borderId="23" xfId="6" applyFont="1" applyBorder="1" applyAlignment="1">
      <alignment horizontal="center" vertical="center" wrapText="1"/>
    </xf>
    <xf numFmtId="0" fontId="37" fillId="0" borderId="38" xfId="6" applyFont="1" applyBorder="1" applyAlignment="1">
      <alignment horizontal="center" vertical="center" wrapText="1"/>
    </xf>
    <xf numFmtId="0" fontId="37" fillId="0" borderId="93" xfId="6" applyFont="1" applyBorder="1" applyAlignment="1">
      <alignment horizontal="center" vertical="center" wrapText="1"/>
    </xf>
    <xf numFmtId="0" fontId="17" fillId="2" borderId="78" xfId="6" applyFont="1" applyFill="1" applyBorder="1" applyAlignment="1">
      <alignment horizontal="center" vertical="center" wrapText="1"/>
    </xf>
    <xf numFmtId="0" fontId="17" fillId="2" borderId="101" xfId="6" applyFont="1" applyFill="1" applyBorder="1" applyAlignment="1">
      <alignment horizontal="center" vertical="center" wrapText="1"/>
    </xf>
    <xf numFmtId="0" fontId="17" fillId="2" borderId="92" xfId="6" applyFont="1" applyFill="1" applyBorder="1" applyAlignment="1">
      <alignment horizontal="center" vertical="center" wrapText="1"/>
    </xf>
    <xf numFmtId="0" fontId="27" fillId="4" borderId="47" xfId="6" applyFont="1" applyFill="1" applyBorder="1" applyAlignment="1">
      <alignment horizontal="left" vertical="center"/>
    </xf>
    <xf numFmtId="0" fontId="27" fillId="4" borderId="89" xfId="6" applyFont="1" applyFill="1" applyBorder="1" applyAlignment="1">
      <alignment horizontal="left" vertical="center"/>
    </xf>
    <xf numFmtId="0" fontId="17" fillId="4" borderId="72" xfId="6" applyFont="1" applyFill="1" applyBorder="1" applyAlignment="1">
      <alignment horizontal="left" vertical="center" wrapText="1"/>
    </xf>
    <xf numFmtId="0" fontId="17" fillId="4" borderId="6" xfId="6" applyFont="1" applyFill="1" applyBorder="1" applyAlignment="1">
      <alignment horizontal="left" vertical="center" wrapText="1"/>
    </xf>
    <xf numFmtId="0" fontId="17" fillId="4" borderId="38" xfId="6" applyFont="1" applyFill="1" applyBorder="1" applyAlignment="1">
      <alignment horizontal="left" vertical="center" wrapText="1"/>
    </xf>
    <xf numFmtId="0" fontId="17" fillId="4" borderId="93" xfId="6" applyFont="1" applyFill="1" applyBorder="1" applyAlignment="1">
      <alignment horizontal="left" vertical="center" wrapText="1"/>
    </xf>
    <xf numFmtId="0" fontId="17" fillId="4" borderId="7" xfId="6" applyFont="1" applyFill="1" applyBorder="1" applyAlignment="1">
      <alignment horizontal="center" vertical="center"/>
    </xf>
    <xf numFmtId="0" fontId="17" fillId="4" borderId="84" xfId="6" applyFont="1" applyFill="1" applyBorder="1" applyAlignment="1">
      <alignment horizontal="center" vertical="center"/>
    </xf>
    <xf numFmtId="0" fontId="17" fillId="4" borderId="54" xfId="6" applyFont="1" applyFill="1" applyBorder="1" applyAlignment="1">
      <alignment horizontal="center" vertical="center"/>
    </xf>
    <xf numFmtId="0" fontId="17" fillId="4" borderId="92" xfId="6" applyFont="1" applyFill="1" applyBorder="1" applyAlignment="1">
      <alignment horizontal="center" vertical="center"/>
    </xf>
    <xf numFmtId="0" fontId="17" fillId="4" borderId="100" xfId="6" applyFont="1" applyFill="1" applyBorder="1" applyAlignment="1">
      <alignment horizontal="center" vertical="center"/>
    </xf>
    <xf numFmtId="0" fontId="17" fillId="4" borderId="73" xfId="6" applyFont="1" applyFill="1" applyBorder="1" applyAlignment="1">
      <alignment horizontal="center" vertical="center"/>
    </xf>
    <xf numFmtId="2" fontId="25" fillId="0" borderId="40" xfId="6" applyNumberFormat="1" applyFont="1" applyBorder="1" applyAlignment="1">
      <alignment horizontal="center" vertical="center"/>
    </xf>
    <xf numFmtId="2" fontId="44" fillId="0" borderId="40" xfId="6" applyNumberFormat="1" applyBorder="1" applyAlignment="1">
      <alignment horizontal="center" vertical="center"/>
    </xf>
    <xf numFmtId="10" fontId="17" fillId="0" borderId="40" xfId="6" applyNumberFormat="1" applyFont="1" applyBorder="1" applyAlignment="1">
      <alignment horizontal="center" vertical="center"/>
    </xf>
    <xf numFmtId="0" fontId="44" fillId="0" borderId="40" xfId="6" applyBorder="1" applyAlignment="1">
      <alignment horizontal="center" vertical="center"/>
    </xf>
    <xf numFmtId="0" fontId="44" fillId="0" borderId="68" xfId="6" applyBorder="1" applyAlignment="1">
      <alignment horizontal="center" vertical="center"/>
    </xf>
    <xf numFmtId="0" fontId="28" fillId="4" borderId="12" xfId="6" applyFont="1" applyFill="1" applyBorder="1" applyAlignment="1">
      <alignment horizontal="center" vertical="center"/>
    </xf>
    <xf numFmtId="0" fontId="28" fillId="4" borderId="13" xfId="6" applyFont="1" applyFill="1" applyBorder="1" applyAlignment="1">
      <alignment horizontal="center" vertical="center"/>
    </xf>
    <xf numFmtId="0" fontId="28" fillId="4" borderId="14" xfId="6" applyFont="1" applyFill="1" applyBorder="1" applyAlignment="1">
      <alignment horizontal="center" vertical="center"/>
    </xf>
    <xf numFmtId="0" fontId="26" fillId="7" borderId="36" xfId="6" applyFont="1" applyFill="1" applyBorder="1" applyAlignment="1">
      <alignment horizontal="center" vertical="center" wrapText="1"/>
    </xf>
    <xf numFmtId="0" fontId="26" fillId="7" borderId="43" xfId="6" applyFont="1" applyFill="1" applyBorder="1" applyAlignment="1">
      <alignment horizontal="center" vertical="center" wrapText="1"/>
    </xf>
    <xf numFmtId="0" fontId="26" fillId="7" borderId="37" xfId="6" applyFont="1" applyFill="1" applyBorder="1" applyAlignment="1">
      <alignment horizontal="center" vertical="center" wrapText="1"/>
    </xf>
    <xf numFmtId="0" fontId="26" fillId="7" borderId="34" xfId="6" applyFont="1" applyFill="1" applyBorder="1" applyAlignment="1">
      <alignment horizontal="center" vertical="center" wrapText="1"/>
    </xf>
    <xf numFmtId="0" fontId="26" fillId="7" borderId="0" xfId="6" applyFont="1" applyFill="1" applyBorder="1" applyAlignment="1">
      <alignment horizontal="center" vertical="center" wrapText="1"/>
    </xf>
    <xf numFmtId="0" fontId="26" fillId="7" borderId="35" xfId="6" applyFont="1" applyFill="1" applyBorder="1" applyAlignment="1">
      <alignment horizontal="center" vertical="center" wrapText="1"/>
    </xf>
    <xf numFmtId="0" fontId="17" fillId="4" borderId="48" xfId="6" applyFont="1" applyFill="1" applyBorder="1" applyAlignment="1">
      <alignment horizontal="center" vertical="center"/>
    </xf>
    <xf numFmtId="0" fontId="26" fillId="7" borderId="36" xfId="6" applyFont="1" applyFill="1" applyBorder="1" applyAlignment="1">
      <alignment horizontal="center" vertical="center"/>
    </xf>
    <xf numFmtId="0" fontId="26" fillId="7" borderId="43" xfId="6" applyFont="1" applyFill="1" applyBorder="1" applyAlignment="1">
      <alignment horizontal="center" vertical="center"/>
    </xf>
    <xf numFmtId="0" fontId="26" fillId="7" borderId="37" xfId="6" applyFont="1" applyFill="1" applyBorder="1" applyAlignment="1">
      <alignment horizontal="center" vertical="center"/>
    </xf>
    <xf numFmtId="0" fontId="26" fillId="7" borderId="34" xfId="6" applyFont="1" applyFill="1" applyBorder="1" applyAlignment="1">
      <alignment horizontal="center" vertical="center"/>
    </xf>
    <xf numFmtId="0" fontId="26" fillId="7" borderId="0" xfId="6" applyFont="1" applyFill="1" applyBorder="1" applyAlignment="1">
      <alignment horizontal="center" vertical="center"/>
    </xf>
    <xf numFmtId="0" fontId="26" fillId="7" borderId="35" xfId="6" applyFont="1" applyFill="1" applyBorder="1" applyAlignment="1">
      <alignment horizontal="center" vertical="center"/>
    </xf>
    <xf numFmtId="0" fontId="28" fillId="4" borderId="38" xfId="6" applyFont="1" applyFill="1" applyBorder="1" applyAlignment="1">
      <alignment horizontal="center" vertical="center"/>
    </xf>
    <xf numFmtId="0" fontId="28" fillId="4" borderId="41" xfId="6" applyFont="1" applyFill="1" applyBorder="1" applyAlignment="1">
      <alignment horizontal="center" vertical="center"/>
    </xf>
    <xf numFmtId="0" fontId="28" fillId="4" borderId="39" xfId="6" applyFont="1" applyFill="1" applyBorder="1" applyAlignment="1">
      <alignment horizontal="center" vertical="center"/>
    </xf>
    <xf numFmtId="0" fontId="26" fillId="7" borderId="38" xfId="6" applyFont="1" applyFill="1" applyBorder="1" applyAlignment="1">
      <alignment horizontal="center" vertical="center"/>
    </xf>
    <xf numFmtId="0" fontId="26" fillId="7" borderId="41" xfId="6" applyFont="1" applyFill="1" applyBorder="1" applyAlignment="1">
      <alignment horizontal="center" vertical="center"/>
    </xf>
    <xf numFmtId="0" fontId="26" fillId="7" borderId="39" xfId="6" applyFont="1" applyFill="1" applyBorder="1" applyAlignment="1">
      <alignment horizontal="center" vertical="center"/>
    </xf>
    <xf numFmtId="0" fontId="17" fillId="4" borderId="46" xfId="6" applyFont="1" applyFill="1" applyBorder="1" applyAlignment="1">
      <alignment horizontal="center" vertical="center"/>
    </xf>
    <xf numFmtId="2" fontId="25" fillId="0" borderId="46" xfId="6" applyNumberFormat="1" applyFont="1" applyBorder="1" applyAlignment="1">
      <alignment horizontal="center" vertical="center"/>
    </xf>
    <xf numFmtId="2" fontId="25" fillId="0" borderId="58" xfId="6" applyNumberFormat="1" applyFont="1" applyBorder="1" applyAlignment="1">
      <alignment horizontal="center" vertical="center"/>
    </xf>
    <xf numFmtId="2" fontId="25" fillId="0" borderId="79" xfId="6" applyNumberFormat="1" applyFont="1" applyBorder="1" applyAlignment="1">
      <alignment horizontal="center" vertical="center"/>
    </xf>
    <xf numFmtId="2" fontId="44" fillId="0" borderId="4" xfId="6" applyNumberFormat="1" applyBorder="1" applyAlignment="1">
      <alignment horizontal="center" vertical="center"/>
    </xf>
    <xf numFmtId="2" fontId="44" fillId="0" borderId="44" xfId="6" applyNumberFormat="1" applyBorder="1" applyAlignment="1">
      <alignment horizontal="center" vertical="center"/>
    </xf>
    <xf numFmtId="10" fontId="17" fillId="0" borderId="58" xfId="6" applyNumberFormat="1" applyFont="1" applyBorder="1" applyAlignment="1">
      <alignment horizontal="center" vertical="center"/>
    </xf>
    <xf numFmtId="0" fontId="44" fillId="0" borderId="58" xfId="6" applyBorder="1" applyAlignment="1">
      <alignment horizontal="center" vertical="center"/>
    </xf>
    <xf numFmtId="0" fontId="44" fillId="0" borderId="80" xfId="6" applyBorder="1" applyAlignment="1">
      <alignment horizontal="center" vertical="center"/>
    </xf>
    <xf numFmtId="0" fontId="17" fillId="4" borderId="39" xfId="6" applyFont="1" applyFill="1" applyBorder="1" applyAlignment="1">
      <alignment horizontal="center" vertical="center"/>
    </xf>
    <xf numFmtId="0" fontId="17" fillId="4" borderId="14" xfId="6" applyFont="1" applyFill="1" applyBorder="1" applyAlignment="1">
      <alignment horizontal="center" vertical="center"/>
    </xf>
    <xf numFmtId="10" fontId="17" fillId="0" borderId="57" xfId="6" applyNumberFormat="1" applyFont="1" applyBorder="1" applyAlignment="1">
      <alignment horizontal="center" vertical="center"/>
    </xf>
    <xf numFmtId="0" fontId="44" fillId="0" borderId="57" xfId="6" applyBorder="1" applyAlignment="1">
      <alignment horizontal="center" vertical="center"/>
    </xf>
    <xf numFmtId="0" fontId="44" fillId="0" borderId="111" xfId="6" applyBorder="1" applyAlignment="1">
      <alignment horizontal="center" vertical="center"/>
    </xf>
    <xf numFmtId="2" fontId="25" fillId="0" borderId="57" xfId="6" applyNumberFormat="1" applyFont="1" applyBorder="1" applyAlignment="1">
      <alignment horizontal="center" vertical="center"/>
    </xf>
    <xf numFmtId="2" fontId="25" fillId="0" borderId="76" xfId="6" applyNumberFormat="1" applyFont="1" applyBorder="1" applyAlignment="1">
      <alignment horizontal="center" vertical="center"/>
    </xf>
    <xf numFmtId="0" fontId="25" fillId="0" borderId="44" xfId="6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 wrapText="1"/>
    </xf>
    <xf numFmtId="10" fontId="17" fillId="0" borderId="76" xfId="6" applyNumberFormat="1" applyFont="1" applyBorder="1" applyAlignment="1">
      <alignment horizontal="center" vertical="center"/>
    </xf>
    <xf numFmtId="0" fontId="25" fillId="0" borderId="52" xfId="6" applyFont="1" applyBorder="1" applyAlignment="1">
      <alignment horizontal="left" vertical="center" wrapText="1"/>
    </xf>
    <xf numFmtId="0" fontId="25" fillId="0" borderId="88" xfId="6" applyFont="1" applyBorder="1" applyAlignment="1">
      <alignment horizontal="left" vertical="center" wrapText="1"/>
    </xf>
    <xf numFmtId="0" fontId="44" fillId="0" borderId="76" xfId="6" applyBorder="1" applyAlignment="1">
      <alignment horizontal="center" vertical="center"/>
    </xf>
    <xf numFmtId="0" fontId="44" fillId="0" borderId="86" xfId="6" applyBorder="1" applyAlignment="1">
      <alignment horizontal="center" vertical="center"/>
    </xf>
    <xf numFmtId="0" fontId="17" fillId="4" borderId="55" xfId="6" applyFont="1" applyFill="1" applyBorder="1" applyAlignment="1">
      <alignment horizontal="left" vertical="center" wrapText="1"/>
    </xf>
    <xf numFmtId="0" fontId="17" fillId="4" borderId="56" xfId="6" applyFont="1" applyFill="1" applyBorder="1" applyAlignment="1">
      <alignment horizontal="left" vertical="center" wrapText="1"/>
    </xf>
    <xf numFmtId="0" fontId="17" fillId="4" borderId="68" xfId="6" applyFont="1" applyFill="1" applyBorder="1" applyAlignment="1">
      <alignment horizontal="left" vertical="center" wrapText="1"/>
    </xf>
    <xf numFmtId="0" fontId="17" fillId="4" borderId="71" xfId="6" applyFont="1" applyFill="1" applyBorder="1" applyAlignment="1">
      <alignment horizontal="center" vertical="center"/>
    </xf>
    <xf numFmtId="2" fontId="44" fillId="0" borderId="76" xfId="6" applyNumberFormat="1" applyBorder="1" applyAlignment="1">
      <alignment horizontal="center" vertical="center"/>
    </xf>
    <xf numFmtId="2" fontId="25" fillId="0" borderId="75" xfId="6" applyNumberFormat="1" applyFont="1" applyBorder="1" applyAlignment="1">
      <alignment horizontal="center" vertical="center"/>
    </xf>
    <xf numFmtId="0" fontId="27" fillId="4" borderId="12" xfId="6" applyFont="1" applyFill="1" applyBorder="1" applyAlignment="1">
      <alignment horizontal="left" vertical="center"/>
    </xf>
    <xf numFmtId="0" fontId="27" fillId="4" borderId="13" xfId="6" applyFont="1" applyFill="1" applyBorder="1" applyAlignment="1">
      <alignment horizontal="left" vertical="center"/>
    </xf>
    <xf numFmtId="2" fontId="25" fillId="0" borderId="45" xfId="6" applyNumberFormat="1" applyFont="1" applyBorder="1" applyAlignment="1">
      <alignment horizontal="center" vertical="center"/>
    </xf>
    <xf numFmtId="0" fontId="44" fillId="0" borderId="5" xfId="6" applyBorder="1" applyAlignment="1">
      <alignment horizontal="center"/>
    </xf>
    <xf numFmtId="0" fontId="44" fillId="0" borderId="0" xfId="6" applyAlignment="1">
      <alignment horizontal="center"/>
    </xf>
    <xf numFmtId="0" fontId="37" fillId="0" borderId="55" xfId="6" applyFont="1" applyBorder="1" applyAlignment="1">
      <alignment horizontal="center" vertical="center" wrapText="1"/>
    </xf>
    <xf numFmtId="0" fontId="25" fillId="0" borderId="96" xfId="6" applyFont="1" applyBorder="1" applyAlignment="1">
      <alignment horizontal="center" vertical="center" wrapText="1"/>
    </xf>
    <xf numFmtId="0" fontId="25" fillId="0" borderId="44" xfId="6" applyFont="1" applyBorder="1" applyAlignment="1">
      <alignment horizontal="center" vertical="center" wrapText="1"/>
    </xf>
    <xf numFmtId="0" fontId="25" fillId="0" borderId="2" xfId="6" applyFont="1" applyBorder="1" applyAlignment="1">
      <alignment horizontal="center" vertical="center" wrapText="1"/>
    </xf>
    <xf numFmtId="0" fontId="25" fillId="0" borderId="52" xfId="6" applyFont="1" applyBorder="1" applyAlignment="1">
      <alignment horizontal="center" vertical="center" wrapText="1"/>
    </xf>
    <xf numFmtId="0" fontId="25" fillId="0" borderId="88" xfId="6" applyFont="1" applyBorder="1" applyAlignment="1">
      <alignment horizontal="center" vertical="center" wrapText="1"/>
    </xf>
    <xf numFmtId="0" fontId="25" fillId="0" borderId="51" xfId="6" applyFont="1" applyBorder="1" applyAlignment="1">
      <alignment horizontal="left" vertical="center" wrapText="1"/>
    </xf>
    <xf numFmtId="0" fontId="25" fillId="0" borderId="9" xfId="6" applyFont="1" applyBorder="1" applyAlignment="1">
      <alignment horizontal="left" vertical="center" wrapText="1"/>
    </xf>
    <xf numFmtId="0" fontId="17" fillId="4" borderId="69" xfId="6" applyFont="1" applyFill="1" applyBorder="1" applyAlignment="1">
      <alignment horizontal="center" vertical="center"/>
    </xf>
    <xf numFmtId="0" fontId="17" fillId="4" borderId="56" xfId="6" applyFont="1" applyFill="1" applyBorder="1" applyAlignment="1">
      <alignment horizontal="center" vertical="center"/>
    </xf>
    <xf numFmtId="0" fontId="17" fillId="4" borderId="51" xfId="6" applyFont="1" applyFill="1" applyBorder="1" applyAlignment="1">
      <alignment horizontal="left" vertical="center" wrapText="1"/>
    </xf>
    <xf numFmtId="0" fontId="17" fillId="4" borderId="9" xfId="6" applyFont="1" applyFill="1" applyBorder="1" applyAlignment="1">
      <alignment horizontal="left" vertical="center" wrapText="1"/>
    </xf>
    <xf numFmtId="0" fontId="17" fillId="4" borderId="2" xfId="6" applyFont="1" applyFill="1" applyBorder="1" applyAlignment="1">
      <alignment horizontal="left" vertical="center" wrapText="1"/>
    </xf>
    <xf numFmtId="0" fontId="17" fillId="4" borderId="55" xfId="6" applyFont="1" applyFill="1" applyBorder="1" applyAlignment="1">
      <alignment horizontal="center" vertical="center"/>
    </xf>
    <xf numFmtId="0" fontId="17" fillId="4" borderId="52" xfId="6" applyFont="1" applyFill="1" applyBorder="1" applyAlignment="1">
      <alignment horizontal="center" vertical="center"/>
    </xf>
    <xf numFmtId="0" fontId="26" fillId="7" borderId="38" xfId="6" applyFont="1" applyFill="1" applyBorder="1" applyAlignment="1">
      <alignment horizontal="center" vertical="center" wrapText="1"/>
    </xf>
    <xf numFmtId="0" fontId="26" fillId="7" borderId="41" xfId="6" applyFont="1" applyFill="1" applyBorder="1" applyAlignment="1">
      <alignment horizontal="center" vertical="center" wrapText="1"/>
    </xf>
    <xf numFmtId="0" fontId="26" fillId="7" borderId="39" xfId="6" applyFont="1" applyFill="1" applyBorder="1" applyAlignment="1">
      <alignment horizontal="center" vertical="center" wrapText="1"/>
    </xf>
    <xf numFmtId="0" fontId="26" fillId="4" borderId="36" xfId="6" applyFont="1" applyFill="1" applyBorder="1" applyAlignment="1">
      <alignment horizontal="center" vertical="center" wrapText="1"/>
    </xf>
    <xf numFmtId="0" fontId="26" fillId="4" borderId="43" xfId="6" applyFont="1" applyFill="1" applyBorder="1" applyAlignment="1">
      <alignment horizontal="center" vertical="center" wrapText="1"/>
    </xf>
    <xf numFmtId="0" fontId="26" fillId="4" borderId="37" xfId="6" applyFont="1" applyFill="1" applyBorder="1" applyAlignment="1">
      <alignment horizontal="center" vertical="center" wrapText="1"/>
    </xf>
    <xf numFmtId="0" fontId="26" fillId="4" borderId="38" xfId="6" applyFont="1" applyFill="1" applyBorder="1" applyAlignment="1">
      <alignment horizontal="center" vertical="center" wrapText="1"/>
    </xf>
    <xf numFmtId="0" fontId="26" fillId="4" borderId="41" xfId="6" applyFont="1" applyFill="1" applyBorder="1" applyAlignment="1">
      <alignment horizontal="center" vertical="center" wrapText="1"/>
    </xf>
    <xf numFmtId="0" fontId="26" fillId="4" borderId="39" xfId="6" applyFont="1" applyFill="1" applyBorder="1" applyAlignment="1">
      <alignment horizontal="center" vertical="center" wrapText="1"/>
    </xf>
    <xf numFmtId="2" fontId="25" fillId="0" borderId="51" xfId="6" applyNumberFormat="1" applyFont="1" applyBorder="1" applyAlignment="1">
      <alignment horizontal="center" vertical="center"/>
    </xf>
    <xf numFmtId="2" fontId="25" fillId="0" borderId="44" xfId="6" applyNumberFormat="1" applyFont="1" applyBorder="1" applyAlignment="1">
      <alignment horizontal="center" vertical="center"/>
    </xf>
    <xf numFmtId="0" fontId="27" fillId="4" borderId="14" xfId="6" applyFont="1" applyFill="1" applyBorder="1" applyAlignment="1">
      <alignment horizontal="left" vertical="center"/>
    </xf>
    <xf numFmtId="2" fontId="44" fillId="0" borderId="57" xfId="6" applyNumberFormat="1" applyBorder="1" applyAlignment="1">
      <alignment horizontal="center" vertical="center"/>
    </xf>
    <xf numFmtId="2" fontId="44" fillId="0" borderId="58" xfId="6" applyNumberFormat="1" applyBorder="1" applyAlignment="1">
      <alignment horizontal="center" vertical="center"/>
    </xf>
    <xf numFmtId="10" fontId="17" fillId="0" borderId="44" xfId="6" applyNumberFormat="1" applyFont="1" applyBorder="1" applyAlignment="1">
      <alignment horizontal="center" vertical="center"/>
    </xf>
    <xf numFmtId="0" fontId="44" fillId="0" borderId="44" xfId="6" applyBorder="1" applyAlignment="1">
      <alignment horizontal="center" vertical="center"/>
    </xf>
    <xf numFmtId="0" fontId="44" fillId="0" borderId="52" xfId="6" applyBorder="1" applyAlignment="1">
      <alignment horizontal="center" vertical="center"/>
    </xf>
    <xf numFmtId="0" fontId="25" fillId="0" borderId="85" xfId="6" applyFont="1" applyBorder="1" applyAlignment="1">
      <alignment horizontal="center" vertical="center" wrapText="1"/>
    </xf>
    <xf numFmtId="0" fontId="27" fillId="4" borderId="109" xfId="6" applyFont="1" applyFill="1" applyBorder="1" applyAlignment="1">
      <alignment horizontal="left" vertical="center"/>
    </xf>
    <xf numFmtId="0" fontId="27" fillId="4" borderId="108" xfId="6" applyFont="1" applyFill="1" applyBorder="1" applyAlignment="1">
      <alignment horizontal="left" vertical="center"/>
    </xf>
    <xf numFmtId="0" fontId="27" fillId="4" borderId="82" xfId="6" applyFont="1" applyFill="1" applyBorder="1" applyAlignment="1">
      <alignment horizontal="left" vertical="center"/>
    </xf>
    <xf numFmtId="0" fontId="27" fillId="4" borderId="98" xfId="6" applyFont="1" applyFill="1" applyBorder="1" applyAlignment="1">
      <alignment horizontal="left" vertical="center"/>
    </xf>
    <xf numFmtId="0" fontId="27" fillId="4" borderId="77" xfId="6" applyFont="1" applyFill="1" applyBorder="1" applyAlignment="1">
      <alignment horizontal="left" vertical="center"/>
    </xf>
    <xf numFmtId="0" fontId="27" fillId="4" borderId="97" xfId="6" applyFont="1" applyFill="1" applyBorder="1" applyAlignment="1">
      <alignment horizontal="left" vertical="center"/>
    </xf>
    <xf numFmtId="0" fontId="27" fillId="4" borderId="36" xfId="6" applyFont="1" applyFill="1" applyBorder="1" applyAlignment="1">
      <alignment horizontal="left" vertical="center"/>
    </xf>
    <xf numFmtId="0" fontId="27" fillId="4" borderId="91" xfId="6" applyFont="1" applyFill="1" applyBorder="1" applyAlignment="1">
      <alignment horizontal="left" vertical="center"/>
    </xf>
    <xf numFmtId="0" fontId="17" fillId="2" borderId="81" xfId="6" applyFont="1" applyFill="1" applyBorder="1" applyAlignment="1">
      <alignment horizontal="center" vertical="center" wrapText="1"/>
    </xf>
    <xf numFmtId="0" fontId="17" fillId="2" borderId="74" xfId="6" applyFont="1" applyFill="1" applyBorder="1" applyAlignment="1">
      <alignment horizontal="center" vertical="center" wrapText="1"/>
    </xf>
    <xf numFmtId="0" fontId="17" fillId="2" borderId="84" xfId="6" applyFont="1" applyFill="1" applyBorder="1" applyAlignment="1">
      <alignment horizontal="center" vertical="center" wrapText="1"/>
    </xf>
    <xf numFmtId="0" fontId="17" fillId="2" borderId="48" xfId="6" applyFont="1" applyFill="1" applyBorder="1" applyAlignment="1">
      <alignment horizontal="center" vertical="center" wrapText="1"/>
    </xf>
    <xf numFmtId="0" fontId="17" fillId="2" borderId="58" xfId="6" applyFont="1" applyFill="1" applyBorder="1" applyAlignment="1">
      <alignment horizontal="center" vertical="center" wrapText="1"/>
    </xf>
    <xf numFmtId="0" fontId="17" fillId="2" borderId="80" xfId="6" applyFont="1" applyFill="1" applyBorder="1" applyAlignment="1">
      <alignment horizontal="center" vertical="center" wrapText="1"/>
    </xf>
    <xf numFmtId="0" fontId="25" fillId="0" borderId="36" xfId="6" applyFont="1" applyBorder="1" applyAlignment="1">
      <alignment horizontal="center" vertical="center" wrapText="1"/>
    </xf>
    <xf numFmtId="0" fontId="25" fillId="0" borderId="91" xfId="6" applyFont="1" applyBorder="1" applyAlignment="1">
      <alignment horizontal="center" vertical="center" wrapText="1"/>
    </xf>
    <xf numFmtId="0" fontId="25" fillId="0" borderId="34" xfId="6" applyFont="1" applyBorder="1" applyAlignment="1">
      <alignment horizontal="center" vertical="center" wrapText="1"/>
    </xf>
    <xf numFmtId="0" fontId="25" fillId="0" borderId="23" xfId="6" applyFont="1" applyBorder="1" applyAlignment="1">
      <alignment horizontal="center" vertical="center" wrapText="1"/>
    </xf>
    <xf numFmtId="0" fontId="25" fillId="0" borderId="38" xfId="6" applyFont="1" applyBorder="1" applyAlignment="1">
      <alignment horizontal="center" vertical="center" wrapText="1"/>
    </xf>
    <xf numFmtId="0" fontId="25" fillId="0" borderId="93" xfId="6" applyFont="1" applyBorder="1" applyAlignment="1">
      <alignment horizontal="center" vertical="center" wrapText="1"/>
    </xf>
    <xf numFmtId="0" fontId="17" fillId="2" borderId="75" xfId="6" applyFont="1" applyFill="1" applyBorder="1" applyAlignment="1">
      <alignment horizontal="center" vertical="center" wrapText="1"/>
    </xf>
    <xf numFmtId="0" fontId="17" fillId="2" borderId="76" xfId="6" applyFont="1" applyFill="1" applyBorder="1" applyAlignment="1">
      <alignment horizontal="center" vertical="center" wrapText="1"/>
    </xf>
    <xf numFmtId="0" fontId="17" fillId="2" borderId="86" xfId="6" applyFont="1" applyFill="1" applyBorder="1" applyAlignment="1">
      <alignment horizontal="center" vertical="center" wrapText="1"/>
    </xf>
    <xf numFmtId="0" fontId="25" fillId="0" borderId="77" xfId="6" applyFont="1" applyBorder="1" applyAlignment="1">
      <alignment horizontal="center" vertical="center" wrapText="1"/>
    </xf>
    <xf numFmtId="0" fontId="25" fillId="0" borderId="97" xfId="6" applyFont="1" applyBorder="1" applyAlignment="1">
      <alignment horizontal="center" vertical="center" wrapText="1"/>
    </xf>
    <xf numFmtId="0" fontId="25" fillId="0" borderId="98" xfId="6" applyFont="1" applyBorder="1" applyAlignment="1">
      <alignment horizontal="center" vertical="center" wrapText="1"/>
    </xf>
    <xf numFmtId="0" fontId="25" fillId="0" borderId="99" xfId="6" applyFont="1" applyBorder="1" applyAlignment="1">
      <alignment horizontal="center" vertical="center" wrapText="1"/>
    </xf>
    <xf numFmtId="0" fontId="44" fillId="0" borderId="87" xfId="6" applyBorder="1" applyAlignment="1">
      <alignment horizontal="center"/>
    </xf>
    <xf numFmtId="1" fontId="27" fillId="0" borderId="40" xfId="6" applyNumberFormat="1" applyFont="1" applyBorder="1" applyAlignment="1">
      <alignment horizontal="center" vertical="center"/>
    </xf>
    <xf numFmtId="0" fontId="46" fillId="7" borderId="51" xfId="6" applyFont="1" applyFill="1" applyBorder="1" applyAlignment="1">
      <alignment horizontal="center" vertical="center" wrapText="1"/>
    </xf>
    <xf numFmtId="0" fontId="46" fillId="7" borderId="49" xfId="6" applyFont="1" applyFill="1" applyBorder="1" applyAlignment="1">
      <alignment horizontal="center" vertical="center" wrapText="1"/>
    </xf>
    <xf numFmtId="0" fontId="45" fillId="7" borderId="12" xfId="6" applyFont="1" applyFill="1" applyBorder="1" applyAlignment="1">
      <alignment horizontal="center" vertical="center"/>
    </xf>
    <xf numFmtId="0" fontId="45" fillId="7" borderId="13" xfId="6" applyFont="1" applyFill="1" applyBorder="1" applyAlignment="1">
      <alignment horizontal="center" vertical="center"/>
    </xf>
    <xf numFmtId="0" fontId="45" fillId="7" borderId="14" xfId="6" applyFont="1" applyFill="1" applyBorder="1" applyAlignment="1">
      <alignment horizontal="center" vertical="center"/>
    </xf>
    <xf numFmtId="0" fontId="45" fillId="0" borderId="12" xfId="6" applyFont="1" applyBorder="1" applyAlignment="1">
      <alignment horizontal="center" vertical="center"/>
    </xf>
    <xf numFmtId="0" fontId="45" fillId="0" borderId="13" xfId="6" applyFont="1" applyBorder="1" applyAlignment="1">
      <alignment horizontal="center" vertical="center"/>
    </xf>
    <xf numFmtId="0" fontId="45" fillId="0" borderId="14" xfId="6" applyFont="1" applyBorder="1" applyAlignment="1">
      <alignment horizontal="center" vertical="center"/>
    </xf>
    <xf numFmtId="0" fontId="28" fillId="4" borderId="94" xfId="6" applyFont="1" applyFill="1" applyBorder="1" applyAlignment="1">
      <alignment horizontal="center" vertical="center" wrapText="1"/>
    </xf>
    <xf numFmtId="0" fontId="28" fillId="4" borderId="73" xfId="6" applyFont="1" applyFill="1" applyBorder="1" applyAlignment="1">
      <alignment horizontal="center" vertical="center" wrapText="1"/>
    </xf>
    <xf numFmtId="0" fontId="47" fillId="6" borderId="1" xfId="6" applyFont="1" applyFill="1" applyBorder="1" applyAlignment="1">
      <alignment horizontal="center" vertical="center" wrapText="1"/>
    </xf>
    <xf numFmtId="0" fontId="47" fillId="6" borderId="7" xfId="6" applyFont="1" applyFill="1" applyBorder="1" applyAlignment="1">
      <alignment horizontal="center" vertical="center" wrapText="1"/>
    </xf>
    <xf numFmtId="0" fontId="47" fillId="6" borderId="40" xfId="6" applyFont="1" applyFill="1" applyBorder="1" applyAlignment="1">
      <alignment horizontal="center" vertical="center" wrapText="1"/>
    </xf>
    <xf numFmtId="0" fontId="47" fillId="6" borderId="54" xfId="6" applyFont="1" applyFill="1" applyBorder="1" applyAlignment="1">
      <alignment horizontal="center" vertical="center" wrapText="1"/>
    </xf>
    <xf numFmtId="0" fontId="27" fillId="7" borderId="36" xfId="6" applyFont="1" applyFill="1" applyBorder="1" applyAlignment="1">
      <alignment horizontal="center" vertical="center"/>
    </xf>
    <xf numFmtId="0" fontId="27" fillId="7" borderId="37" xfId="6" applyFont="1" applyFill="1" applyBorder="1" applyAlignment="1">
      <alignment horizontal="center" vertical="center"/>
    </xf>
    <xf numFmtId="0" fontId="27" fillId="7" borderId="34" xfId="6" applyFont="1" applyFill="1" applyBorder="1" applyAlignment="1">
      <alignment horizontal="center" vertical="center"/>
    </xf>
    <xf numFmtId="0" fontId="27" fillId="7" borderId="35" xfId="6" applyFont="1" applyFill="1" applyBorder="1" applyAlignment="1">
      <alignment horizontal="center" vertical="center"/>
    </xf>
    <xf numFmtId="0" fontId="27" fillId="7" borderId="38" xfId="6" applyFont="1" applyFill="1" applyBorder="1" applyAlignment="1">
      <alignment horizontal="center" vertical="center"/>
    </xf>
    <xf numFmtId="0" fontId="27" fillId="7" borderId="39" xfId="6" applyFont="1" applyFill="1" applyBorder="1" applyAlignment="1">
      <alignment horizontal="center" vertical="center"/>
    </xf>
    <xf numFmtId="0" fontId="28" fillId="7" borderId="94" xfId="6" applyFont="1" applyFill="1" applyBorder="1" applyAlignment="1">
      <alignment horizontal="center" vertical="center"/>
    </xf>
    <xf numFmtId="0" fontId="28" fillId="7" borderId="95" xfId="6" applyFont="1" applyFill="1" applyBorder="1" applyAlignment="1">
      <alignment horizontal="center" vertical="center"/>
    </xf>
    <xf numFmtId="0" fontId="28" fillId="7" borderId="73" xfId="6" applyFont="1" applyFill="1" applyBorder="1" applyAlignment="1">
      <alignment horizontal="center" vertical="center"/>
    </xf>
    <xf numFmtId="0" fontId="28" fillId="7" borderId="37" xfId="6" applyFont="1" applyFill="1" applyBorder="1" applyAlignment="1">
      <alignment horizontal="center" vertical="center"/>
    </xf>
    <xf numFmtId="0" fontId="28" fillId="7" borderId="35" xfId="6" applyFont="1" applyFill="1" applyBorder="1" applyAlignment="1">
      <alignment horizontal="center" vertical="center"/>
    </xf>
    <xf numFmtId="0" fontId="28" fillId="7" borderId="39" xfId="6" applyFont="1" applyFill="1" applyBorder="1" applyAlignment="1">
      <alignment horizontal="center" vertical="center"/>
    </xf>
    <xf numFmtId="0" fontId="47" fillId="6" borderId="92" xfId="6" applyFont="1" applyFill="1" applyBorder="1" applyAlignment="1">
      <alignment horizontal="center" vertical="center" wrapText="1"/>
    </xf>
    <xf numFmtId="0" fontId="47" fillId="6" borderId="44" xfId="6" applyFont="1" applyFill="1" applyBorder="1" applyAlignment="1">
      <alignment horizontal="center" vertical="center"/>
    </xf>
    <xf numFmtId="0" fontId="47" fillId="6" borderId="53" xfId="6" applyFont="1" applyFill="1" applyBorder="1" applyAlignment="1">
      <alignment horizontal="center" vertical="center"/>
    </xf>
    <xf numFmtId="0" fontId="47" fillId="7" borderId="44" xfId="6" applyFont="1" applyFill="1" applyBorder="1" applyAlignment="1">
      <alignment horizontal="center" vertical="center"/>
    </xf>
    <xf numFmtId="0" fontId="47" fillId="7" borderId="53" xfId="6" applyFont="1" applyFill="1" applyBorder="1" applyAlignment="1">
      <alignment horizontal="center" vertical="center"/>
    </xf>
    <xf numFmtId="0" fontId="47" fillId="7" borderId="1" xfId="6" applyFont="1" applyFill="1" applyBorder="1" applyAlignment="1">
      <alignment horizontal="center" vertical="center" wrapText="1"/>
    </xf>
    <xf numFmtId="0" fontId="47" fillId="7" borderId="7" xfId="6" applyFont="1" applyFill="1" applyBorder="1" applyAlignment="1">
      <alignment horizontal="center" vertical="center" wrapText="1"/>
    </xf>
    <xf numFmtId="0" fontId="28" fillId="7" borderId="94" xfId="6" applyFont="1" applyFill="1" applyBorder="1" applyAlignment="1">
      <alignment horizontal="center" vertical="center" wrapText="1"/>
    </xf>
    <xf numFmtId="0" fontId="28" fillId="7" borderId="95" xfId="6" applyFont="1" applyFill="1" applyBorder="1" applyAlignment="1">
      <alignment horizontal="center" vertical="center" wrapText="1"/>
    </xf>
    <xf numFmtId="0" fontId="47" fillId="7" borderId="2" xfId="6" applyFont="1" applyFill="1" applyBorder="1" applyAlignment="1">
      <alignment horizontal="center" vertical="center" wrapText="1"/>
    </xf>
    <xf numFmtId="0" fontId="47" fillId="7" borderId="8" xfId="6" applyFont="1" applyFill="1" applyBorder="1" applyAlignment="1">
      <alignment horizontal="center" vertical="center" wrapText="1"/>
    </xf>
    <xf numFmtId="0" fontId="46" fillId="7" borderId="47" xfId="6" applyFont="1" applyFill="1" applyBorder="1" applyAlignment="1">
      <alignment horizontal="center" vertical="center" wrapText="1"/>
    </xf>
    <xf numFmtId="0" fontId="46" fillId="7" borderId="85" xfId="6" applyFont="1" applyFill="1" applyBorder="1" applyAlignment="1">
      <alignment horizontal="center" vertical="center" wrapText="1"/>
    </xf>
    <xf numFmtId="0" fontId="46" fillId="7" borderId="89" xfId="6" applyFont="1" applyFill="1" applyBorder="1" applyAlignment="1">
      <alignment horizontal="center" vertical="center" wrapText="1"/>
    </xf>
    <xf numFmtId="1" fontId="27" fillId="0" borderId="56" xfId="6" applyNumberFormat="1" applyFont="1" applyBorder="1" applyAlignment="1">
      <alignment horizontal="center" vertical="center"/>
    </xf>
    <xf numFmtId="0" fontId="28" fillId="7" borderId="37" xfId="6" applyFont="1" applyFill="1" applyBorder="1" applyAlignment="1">
      <alignment horizontal="center" vertical="center" wrapText="1"/>
    </xf>
    <xf numFmtId="0" fontId="28" fillId="7" borderId="35" xfId="6" applyFont="1" applyFill="1" applyBorder="1" applyAlignment="1">
      <alignment horizontal="center" vertical="center" wrapText="1"/>
    </xf>
    <xf numFmtId="0" fontId="28" fillId="7" borderId="39" xfId="6" applyFont="1" applyFill="1" applyBorder="1" applyAlignment="1">
      <alignment horizontal="center" vertical="center" wrapText="1"/>
    </xf>
    <xf numFmtId="0" fontId="28" fillId="7" borderId="73" xfId="6" applyFont="1" applyFill="1" applyBorder="1" applyAlignment="1">
      <alignment horizontal="center" vertical="center" wrapText="1"/>
    </xf>
    <xf numFmtId="0" fontId="26" fillId="7" borderId="12" xfId="6" applyFont="1" applyFill="1" applyBorder="1" applyAlignment="1">
      <alignment horizontal="center" vertical="center"/>
    </xf>
    <xf numFmtId="0" fontId="26" fillId="7" borderId="13" xfId="6" applyFont="1" applyFill="1" applyBorder="1" applyAlignment="1">
      <alignment horizontal="center" vertical="center"/>
    </xf>
    <xf numFmtId="0" fontId="26" fillId="7" borderId="14" xfId="6" applyFont="1" applyFill="1" applyBorder="1" applyAlignment="1">
      <alignment horizontal="center" vertical="center"/>
    </xf>
    <xf numFmtId="0" fontId="25" fillId="0" borderId="55" xfId="6" applyFont="1" applyBorder="1" applyAlignment="1">
      <alignment horizontal="center" vertical="center" wrapText="1"/>
    </xf>
    <xf numFmtId="1" fontId="27" fillId="0" borderId="58" xfId="6" applyNumberFormat="1" applyFont="1" applyBorder="1" applyAlignment="1">
      <alignment horizontal="center" vertical="center"/>
    </xf>
    <xf numFmtId="10" fontId="27" fillId="0" borderId="75" xfId="6" applyNumberFormat="1" applyFont="1" applyBorder="1" applyAlignment="1">
      <alignment horizontal="center" vertical="center"/>
    </xf>
    <xf numFmtId="10" fontId="27" fillId="0" borderId="76" xfId="6" applyNumberFormat="1" applyFont="1" applyBorder="1" applyAlignment="1">
      <alignment horizontal="center" vertical="center"/>
    </xf>
    <xf numFmtId="10" fontId="27" fillId="0" borderId="48" xfId="6" applyNumberFormat="1" applyFont="1" applyBorder="1" applyAlignment="1">
      <alignment horizontal="center" vertical="center"/>
    </xf>
    <xf numFmtId="10" fontId="27" fillId="0" borderId="58" xfId="6" applyNumberFormat="1" applyFont="1" applyBorder="1" applyAlignment="1">
      <alignment horizontal="center" vertical="center"/>
    </xf>
    <xf numFmtId="10" fontId="27" fillId="0" borderId="89" xfId="6" applyNumberFormat="1" applyFont="1" applyBorder="1" applyAlignment="1">
      <alignment horizontal="center" vertical="center"/>
    </xf>
    <xf numFmtId="10" fontId="27" fillId="0" borderId="4" xfId="6" applyNumberFormat="1" applyFont="1" applyBorder="1" applyAlignment="1">
      <alignment horizontal="center" vertical="center"/>
    </xf>
    <xf numFmtId="10" fontId="27" fillId="0" borderId="55" xfId="6" applyNumberFormat="1" applyFont="1" applyBorder="1" applyAlignment="1">
      <alignment horizontal="center" vertical="center"/>
    </xf>
    <xf numFmtId="10" fontId="27" fillId="0" borderId="44" xfId="6" applyNumberFormat="1" applyFont="1" applyBorder="1" applyAlignment="1">
      <alignment horizontal="center" vertical="center"/>
    </xf>
    <xf numFmtId="0" fontId="49" fillId="4" borderId="94" xfId="6" applyFont="1" applyFill="1" applyBorder="1" applyAlignment="1">
      <alignment horizontal="center" vertical="center" wrapText="1"/>
    </xf>
    <xf numFmtId="0" fontId="49" fillId="7" borderId="94" xfId="6" applyFont="1" applyFill="1" applyBorder="1" applyAlignment="1">
      <alignment horizontal="center" vertical="center" wrapText="1"/>
    </xf>
    <xf numFmtId="0" fontId="28" fillId="4" borderId="94" xfId="6" applyFont="1" applyFill="1" applyBorder="1" applyAlignment="1">
      <alignment horizontal="center" vertical="center"/>
    </xf>
    <xf numFmtId="0" fontId="28" fillId="4" borderId="95" xfId="6" applyFont="1" applyFill="1" applyBorder="1" applyAlignment="1">
      <alignment horizontal="center" vertical="center"/>
    </xf>
    <xf numFmtId="0" fontId="28" fillId="4" borderId="73" xfId="6" applyFont="1" applyFill="1" applyBorder="1" applyAlignment="1">
      <alignment horizontal="center" vertical="center"/>
    </xf>
    <xf numFmtId="0" fontId="49" fillId="7" borderId="37" xfId="6" applyFont="1" applyFill="1" applyBorder="1" applyAlignment="1">
      <alignment horizontal="center" vertical="center" wrapText="1"/>
    </xf>
    <xf numFmtId="1" fontId="27" fillId="0" borderId="76" xfId="6" applyNumberFormat="1" applyFont="1" applyBorder="1" applyAlignment="1">
      <alignment horizontal="center" vertical="center"/>
    </xf>
    <xf numFmtId="1" fontId="27" fillId="0" borderId="86" xfId="6" applyNumberFormat="1" applyFont="1" applyBorder="1" applyAlignment="1">
      <alignment horizontal="center" vertical="center"/>
    </xf>
    <xf numFmtId="1" fontId="27" fillId="0" borderId="80" xfId="6" applyNumberFormat="1" applyFont="1" applyBorder="1" applyAlignment="1">
      <alignment horizontal="center" vertical="center"/>
    </xf>
    <xf numFmtId="10" fontId="27" fillId="0" borderId="86" xfId="6" applyNumberFormat="1" applyFont="1" applyBorder="1" applyAlignment="1">
      <alignment horizontal="center" vertical="center"/>
    </xf>
    <xf numFmtId="10" fontId="27" fillId="0" borderId="52" xfId="6" applyNumberFormat="1" applyFont="1" applyBorder="1" applyAlignment="1">
      <alignment horizontal="center" vertical="center"/>
    </xf>
    <xf numFmtId="10" fontId="17" fillId="0" borderId="1" xfId="6" applyNumberFormat="1" applyFont="1" applyBorder="1" applyAlignment="1">
      <alignment horizontal="center"/>
    </xf>
    <xf numFmtId="10" fontId="27" fillId="0" borderId="80" xfId="6" applyNumberFormat="1" applyFont="1" applyBorder="1" applyAlignment="1">
      <alignment horizontal="center" vertical="center"/>
    </xf>
    <xf numFmtId="1" fontId="27" fillId="0" borderId="68" xfId="6" applyNumberFormat="1" applyFont="1" applyBorder="1" applyAlignment="1">
      <alignment horizontal="center" vertical="center"/>
    </xf>
    <xf numFmtId="0" fontId="47" fillId="7" borderId="83" xfId="6" applyFont="1" applyFill="1" applyBorder="1" applyAlignment="1">
      <alignment horizontal="center" vertical="center"/>
    </xf>
    <xf numFmtId="1" fontId="27" fillId="0" borderId="75" xfId="6" applyNumberFormat="1" applyFont="1" applyBorder="1" applyAlignment="1">
      <alignment horizontal="center" vertical="center"/>
    </xf>
    <xf numFmtId="1" fontId="27" fillId="0" borderId="48" xfId="6" applyNumberFormat="1" applyFont="1" applyBorder="1" applyAlignment="1">
      <alignment horizontal="center" vertical="center"/>
    </xf>
    <xf numFmtId="10" fontId="27" fillId="0" borderId="90" xfId="6" applyNumberFormat="1" applyFont="1" applyBorder="1" applyAlignment="1">
      <alignment horizontal="center" vertical="center"/>
    </xf>
    <xf numFmtId="0" fontId="46" fillId="6" borderId="51" xfId="6" applyFont="1" applyFill="1" applyBorder="1" applyAlignment="1">
      <alignment horizontal="center" vertical="center" wrapText="1"/>
    </xf>
    <xf numFmtId="0" fontId="46" fillId="6" borderId="49" xfId="6" applyFont="1" applyFill="1" applyBorder="1" applyAlignment="1">
      <alignment horizontal="center" vertical="center" wrapText="1"/>
    </xf>
    <xf numFmtId="0" fontId="47" fillId="7" borderId="40" xfId="6" applyFont="1" applyFill="1" applyBorder="1" applyAlignment="1">
      <alignment horizontal="center" vertical="center" wrapText="1"/>
    </xf>
    <xf numFmtId="0" fontId="47" fillId="7" borderId="54" xfId="6" applyFont="1" applyFill="1" applyBorder="1" applyAlignment="1">
      <alignment horizontal="center" vertical="center" wrapText="1"/>
    </xf>
    <xf numFmtId="0" fontId="47" fillId="7" borderId="82" xfId="6" applyFont="1" applyFill="1" applyBorder="1" applyAlignment="1">
      <alignment horizontal="center" vertical="center"/>
    </xf>
    <xf numFmtId="0" fontId="47" fillId="7" borderId="74" xfId="6" applyFont="1" applyFill="1" applyBorder="1" applyAlignment="1">
      <alignment horizontal="center" vertical="center" wrapText="1"/>
    </xf>
    <xf numFmtId="0" fontId="47" fillId="7" borderId="84" xfId="6" applyFont="1" applyFill="1" applyBorder="1" applyAlignment="1">
      <alignment horizontal="center" vertical="center" wrapText="1"/>
    </xf>
    <xf numFmtId="0" fontId="26" fillId="7" borderId="0" xfId="6" applyFont="1" applyFill="1" applyAlignment="1">
      <alignment horizontal="center" vertical="center" wrapText="1"/>
    </xf>
    <xf numFmtId="0" fontId="26" fillId="7" borderId="0" xfId="6" applyFont="1" applyFill="1" applyAlignment="1">
      <alignment horizontal="center" vertical="center"/>
    </xf>
    <xf numFmtId="0" fontId="28" fillId="4" borderId="110" xfId="6" applyFont="1" applyFill="1" applyBorder="1" applyAlignment="1">
      <alignment horizontal="center" vertical="center"/>
    </xf>
    <xf numFmtId="167" fontId="44" fillId="0" borderId="0" xfId="6" applyNumberFormat="1" applyAlignment="1">
      <alignment horizontal="center"/>
    </xf>
    <xf numFmtId="167" fontId="25" fillId="0" borderId="0" xfId="6" applyNumberFormat="1" applyFont="1" applyAlignment="1">
      <alignment horizontal="center"/>
    </xf>
    <xf numFmtId="0" fontId="50" fillId="4" borderId="1" xfId="6" applyFont="1" applyFill="1" applyBorder="1" applyAlignment="1">
      <alignment horizontal="left" vertical="center"/>
    </xf>
    <xf numFmtId="2" fontId="51" fillId="0" borderId="1" xfId="6" applyNumberFormat="1" applyFont="1" applyBorder="1" applyAlignment="1">
      <alignment horizontal="center" vertical="center"/>
    </xf>
    <xf numFmtId="167" fontId="52" fillId="0" borderId="1" xfId="6" applyNumberFormat="1" applyFont="1" applyBorder="1" applyAlignment="1">
      <alignment horizontal="center" vertical="center"/>
    </xf>
    <xf numFmtId="0" fontId="28" fillId="4" borderId="2" xfId="6" applyFont="1" applyFill="1" applyBorder="1" applyAlignment="1">
      <alignment horizontal="center" vertical="center" wrapText="1"/>
    </xf>
    <xf numFmtId="0" fontId="28" fillId="4" borderId="3" xfId="6" applyFont="1" applyFill="1" applyBorder="1" applyAlignment="1">
      <alignment horizontal="center" vertical="center" wrapText="1"/>
    </xf>
    <xf numFmtId="0" fontId="28" fillId="4" borderId="4" xfId="6" applyFont="1" applyFill="1" applyBorder="1" applyAlignment="1">
      <alignment horizontal="center" vertical="center" wrapText="1"/>
    </xf>
    <xf numFmtId="0" fontId="50" fillId="4" borderId="2" xfId="6" applyFont="1" applyFill="1" applyBorder="1" applyAlignment="1">
      <alignment horizontal="left" vertical="center"/>
    </xf>
    <xf numFmtId="0" fontId="50" fillId="4" borderId="4" xfId="6" applyFont="1" applyFill="1" applyBorder="1" applyAlignment="1">
      <alignment horizontal="left" vertical="center"/>
    </xf>
    <xf numFmtId="2" fontId="51" fillId="2" borderId="2" xfId="6" applyNumberFormat="1" applyFont="1" applyFill="1" applyBorder="1" applyAlignment="1">
      <alignment horizontal="center" vertical="center"/>
    </xf>
    <xf numFmtId="2" fontId="51" fillId="2" borderId="3" xfId="6" applyNumberFormat="1" applyFont="1" applyFill="1" applyBorder="1" applyAlignment="1">
      <alignment horizontal="center" vertical="center"/>
    </xf>
    <xf numFmtId="2" fontId="51" fillId="2" borderId="4" xfId="6" applyNumberFormat="1" applyFont="1" applyFill="1" applyBorder="1" applyAlignment="1">
      <alignment horizontal="center" vertical="center"/>
    </xf>
    <xf numFmtId="0" fontId="26" fillId="0" borderId="0" xfId="6" applyFont="1" applyAlignment="1">
      <alignment horizontal="center"/>
    </xf>
    <xf numFmtId="167" fontId="17" fillId="0" borderId="34" xfId="6" applyNumberFormat="1" applyFont="1" applyBorder="1" applyAlignment="1">
      <alignment horizontal="center" vertical="center"/>
    </xf>
    <xf numFmtId="167" fontId="17" fillId="0" borderId="35" xfId="6" applyNumberFormat="1" applyFont="1" applyBorder="1" applyAlignment="1">
      <alignment horizontal="center" vertical="center"/>
    </xf>
    <xf numFmtId="167" fontId="17" fillId="0" borderId="38" xfId="6" applyNumberFormat="1" applyFont="1" applyBorder="1" applyAlignment="1">
      <alignment horizontal="center" vertical="center"/>
    </xf>
    <xf numFmtId="167" fontId="17" fillId="0" borderId="39" xfId="6" applyNumberFormat="1" applyFont="1" applyBorder="1" applyAlignment="1">
      <alignment horizontal="center" vertical="center"/>
    </xf>
    <xf numFmtId="167" fontId="17" fillId="0" borderId="0" xfId="6" applyNumberFormat="1" applyFont="1" applyAlignment="1">
      <alignment horizontal="center" vertical="center"/>
    </xf>
    <xf numFmtId="0" fontId="25" fillId="0" borderId="0" xfId="6" applyFont="1" applyAlignment="1">
      <alignment horizontal="center"/>
    </xf>
    <xf numFmtId="0" fontId="17" fillId="0" borderId="12" xfId="6" applyFont="1" applyBorder="1" applyAlignment="1">
      <alignment horizontal="center"/>
    </xf>
    <xf numFmtId="0" fontId="17" fillId="0" borderId="14" xfId="6" applyFont="1" applyBorder="1" applyAlignment="1">
      <alignment horizontal="center"/>
    </xf>
    <xf numFmtId="167" fontId="17" fillId="0" borderId="36" xfId="6" applyNumberFormat="1" applyFont="1" applyBorder="1" applyAlignment="1">
      <alignment horizontal="center" vertical="center"/>
    </xf>
    <xf numFmtId="167" fontId="17" fillId="0" borderId="37" xfId="6" applyNumberFormat="1" applyFont="1" applyBorder="1" applyAlignment="1">
      <alignment horizontal="center" vertical="center"/>
    </xf>
    <xf numFmtId="2" fontId="52" fillId="0" borderId="1" xfId="6" applyNumberFormat="1" applyFont="1" applyBorder="1" applyAlignment="1">
      <alignment horizontal="center" vertical="center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0" fontId="58" fillId="0" borderId="0" xfId="0" applyFont="1" applyAlignment="1">
      <alignment horizontal="center" vertical="center" wrapText="1"/>
    </xf>
    <xf numFmtId="2" fontId="43" fillId="0" borderId="0" xfId="0" applyNumberFormat="1" applyFont="1" applyAlignment="1">
      <alignment horizontal="center"/>
    </xf>
    <xf numFmtId="0" fontId="56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53" fillId="0" borderId="0" xfId="0" applyFont="1" applyAlignment="1">
      <alignment horizontal="left"/>
    </xf>
    <xf numFmtId="0" fontId="0" fillId="0" borderId="0" xfId="0" applyAlignment="1">
      <alignment horizontal="left"/>
    </xf>
    <xf numFmtId="0" fontId="5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3" fillId="0" borderId="0" xfId="0" applyFont="1" applyAlignment="1">
      <alignment horizontal="center" wrapText="1"/>
    </xf>
    <xf numFmtId="0" fontId="36" fillId="0" borderId="0" xfId="0" applyFont="1" applyAlignment="1">
      <alignment horizontal="center" vertical="center" wrapText="1"/>
    </xf>
  </cellXfs>
  <cellStyles count="7">
    <cellStyle name="Normal" xfId="0" builtinId="0"/>
    <cellStyle name="Normal 2" xfId="6" xr:uid="{00000000-0005-0000-0000-000001000000}"/>
    <cellStyle name="Normal 4" xfId="3" xr:uid="{00000000-0005-0000-0000-000002000000}"/>
    <cellStyle name="Normal 4 2" xfId="2" xr:uid="{00000000-0005-0000-0000-000003000000}"/>
    <cellStyle name="Normal 4 3" xfId="5" xr:uid="{00000000-0005-0000-0000-000004000000}"/>
    <cellStyle name="Porcentaje" xfId="1" builtinId="5"/>
    <cellStyle name="Porcentual 4 2" xfId="4" xr:uid="{00000000-0005-0000-0000-000006000000}"/>
  </cellStyles>
  <dxfs count="0"/>
  <tableStyles count="0" defaultTableStyle="TableStyleMedium2" defaultPivotStyle="PivotStyleLight16"/>
  <colors>
    <mruColors>
      <color rgb="FF785844"/>
      <color rgb="FF525050"/>
      <color rgb="FFD77A2D"/>
      <color rgb="FFCB7127"/>
      <color rgb="FFB06222"/>
      <color rgb="FF9A561E"/>
      <color rgb="FFD87E34"/>
      <color rgb="FFA3785D"/>
      <color rgb="FF7B6151"/>
      <color rgb="FF927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69999016395139"/>
          <c:y val="8.5846861972607144E-2"/>
          <c:w val="0.7633918385900087"/>
          <c:h val="0.62205995609904485"/>
        </c:manualLayout>
      </c:layout>
      <c:lineChart>
        <c:grouping val="standard"/>
        <c:varyColors val="0"/>
        <c:ser>
          <c:idx val="0"/>
          <c:order val="0"/>
          <c:tx>
            <c:strRef>
              <c:f>'SPT 001'!$T$31</c:f>
              <c:strCache>
                <c:ptCount val="1"/>
                <c:pt idx="0">
                  <c:v>% HUM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367625038876756E-2"/>
                  <c:y val="-0.152832492646765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13-440D-8046-27FA27963367}"/>
                </c:ext>
              </c:extLst>
            </c:dLbl>
            <c:dLbl>
              <c:idx val="1"/>
              <c:layout>
                <c:manualLayout>
                  <c:x val="-4.9100744509960513E-2"/>
                  <c:y val="-0.126482292345981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13-440D-8046-27FA27963367}"/>
                </c:ext>
              </c:extLst>
            </c:dLbl>
            <c:dLbl>
              <c:idx val="2"/>
              <c:layout>
                <c:manualLayout>
                  <c:x val="-5.407897352532836E-2"/>
                  <c:y val="-0.173948919972849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8C-4552-BEE4-0DA88F1AF97B}"/>
                </c:ext>
              </c:extLst>
            </c:dLbl>
            <c:dLbl>
              <c:idx val="3"/>
              <c:layout>
                <c:manualLayout>
                  <c:x val="-5.4672745869444726E-2"/>
                  <c:y val="-0.142256810892103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8C-4552-BEE4-0DA88F1AF97B}"/>
                </c:ext>
              </c:extLst>
            </c:dLbl>
            <c:dLbl>
              <c:idx val="4"/>
              <c:layout>
                <c:manualLayout>
                  <c:x val="-5.9634686717953661E-2"/>
                  <c:y val="-0.15405040037209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F1-4B1A-A252-5A5104D43C67}"/>
                </c:ext>
              </c:extLst>
            </c:dLbl>
            <c:dLbl>
              <c:idx val="5"/>
              <c:layout>
                <c:manualLayout>
                  <c:x val="-6.5622469051295318E-2"/>
                  <c:y val="-0.159362483143548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F1-4B1A-A252-5A5104D43C67}"/>
                </c:ext>
              </c:extLst>
            </c:dLbl>
            <c:dLbl>
              <c:idx val="6"/>
              <c:layout>
                <c:manualLayout>
                  <c:x val="-5.9634686717953661E-2"/>
                  <c:y val="-0.169986648686451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49-47CF-8291-90DAC9FAA614}"/>
                </c:ext>
              </c:extLst>
            </c:dLbl>
            <c:dLbl>
              <c:idx val="7"/>
              <c:layout>
                <c:manualLayout>
                  <c:x val="-6.2262631412754198E-2"/>
                  <c:y val="-0.185922897000806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49-47CF-8291-90DAC9FAA614}"/>
                </c:ext>
              </c:extLst>
            </c:dLbl>
            <c:dLbl>
              <c:idx val="8"/>
              <c:layout>
                <c:manualLayout>
                  <c:x val="-5.4378797328352789E-2"/>
                  <c:y val="-0.116865820971935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49-47CF-8291-90DAC9FAA614}"/>
                </c:ext>
              </c:extLst>
            </c:dLbl>
            <c:dLbl>
              <c:idx val="9"/>
              <c:layout>
                <c:manualLayout>
                  <c:x val="-5.1750852633552454E-2"/>
                  <c:y val="-0.132802069286290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49-47CF-8291-90DAC9FAA614}"/>
                </c:ext>
              </c:extLst>
            </c:dLbl>
            <c:dLbl>
              <c:idx val="10"/>
              <c:layout>
                <c:manualLayout>
                  <c:x val="-5.1750852633552454E-2"/>
                  <c:y val="-0.116865820971935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49-47CF-8291-90DAC9FAA614}"/>
                </c:ext>
              </c:extLst>
            </c:dLbl>
            <c:dLbl>
              <c:idx val="11"/>
              <c:layout>
                <c:manualLayout>
                  <c:x val="-1.5418999915988732E-2"/>
                  <c:y val="-0.116865820971935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49-47CF-8291-90DAC9FAA6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sq" cmpd="sng" algn="ctr">
                      <a:solidFill>
                        <a:schemeClr val="accent2"/>
                      </a:solidFill>
                      <a:round/>
                      <a:headEnd type="triangle" w="sm" len="med"/>
                      <a:tailEnd type="diamond" w="sm" len="sm"/>
                    </a:ln>
                    <a:effectLst/>
                  </c:spPr>
                </c15:leaderLines>
              </c:ext>
            </c:extLst>
          </c:dLbls>
          <c:cat>
            <c:strRef>
              <c:f>'SPT 001'!$S$32:$S$43</c:f>
              <c:strCache>
                <c:ptCount val="12"/>
                <c:pt idx="0">
                  <c:v>0.00 0.50</c:v>
                </c:pt>
                <c:pt idx="1">
                  <c:v>0.50 1.00</c:v>
                </c:pt>
                <c:pt idx="2">
                  <c:v>1.00 1.50</c:v>
                </c:pt>
                <c:pt idx="3">
                  <c:v>1.50  2.00</c:v>
                </c:pt>
                <c:pt idx="4">
                  <c:v>2.00 2.50</c:v>
                </c:pt>
                <c:pt idx="5">
                  <c:v>2.50 3.00</c:v>
                </c:pt>
                <c:pt idx="6">
                  <c:v>3.00 3.50</c:v>
                </c:pt>
                <c:pt idx="7">
                  <c:v>3.50 4.00</c:v>
                </c:pt>
                <c:pt idx="8">
                  <c:v>4.00 4.50</c:v>
                </c:pt>
                <c:pt idx="9">
                  <c:v>4.50 5.00</c:v>
                </c:pt>
                <c:pt idx="10">
                  <c:v>5.00-5.50</c:v>
                </c:pt>
                <c:pt idx="11">
                  <c:v>5.50-6.00</c:v>
                </c:pt>
              </c:strCache>
            </c:strRef>
          </c:cat>
          <c:val>
            <c:numRef>
              <c:f>'SPT 001'!$T$32:$T$43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D13-440D-8046-27FA279633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4074976"/>
        <c:axId val="264469216"/>
      </c:lineChart>
      <c:catAx>
        <c:axId val="2640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>
                    <a:solidFill>
                      <a:schemeClr val="tx1"/>
                    </a:solidFill>
                  </a:rPr>
                  <a:t>PROFUNDIDAD DEL SONDEO (M)</a:t>
                </a:r>
              </a:p>
            </c:rich>
          </c:tx>
          <c:layout>
            <c:manualLayout>
              <c:xMode val="edge"/>
              <c:yMode val="edge"/>
              <c:x val="0.42826587106299213"/>
              <c:y val="0.89990273156651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64469216"/>
        <c:crosses val="autoZero"/>
        <c:auto val="1"/>
        <c:lblAlgn val="ctr"/>
        <c:lblOffset val="100"/>
        <c:noMultiLvlLbl val="0"/>
      </c:catAx>
      <c:valAx>
        <c:axId val="26446921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>
                    <a:solidFill>
                      <a:schemeClr val="tx1"/>
                    </a:solidFill>
                  </a:rPr>
                  <a:t>PORCENTAJE DE HUMEDAD</a:t>
                </a:r>
              </a:p>
            </c:rich>
          </c:tx>
          <c:layout>
            <c:manualLayout>
              <c:xMode val="edge"/>
              <c:yMode val="edge"/>
              <c:x val="4.9015539359491427E-2"/>
              <c:y val="5.59685217853761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64074976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03151822323963"/>
          <c:y val="0.10626865321441283"/>
          <c:w val="0.84396368312866687"/>
          <c:h val="0.70326912839598765"/>
        </c:manualLayout>
      </c:layout>
      <c:lineChart>
        <c:grouping val="standard"/>
        <c:varyColors val="0"/>
        <c:ser>
          <c:idx val="0"/>
          <c:order val="0"/>
          <c:tx>
            <c:strRef>
              <c:f>'SPT 001'!$S$48:$U$48</c:f>
              <c:strCache>
                <c:ptCount val="1"/>
                <c:pt idx="0">
                  <c:v>N° DE GOLPES PROFUNDIDAD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  <a:tailEnd w="sm" len="sm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157141012415031E-2"/>
                  <c:y val="-0.145788598731989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DB-4706-91EA-06479D04151C}"/>
                </c:ext>
              </c:extLst>
            </c:dLbl>
            <c:dLbl>
              <c:idx val="1"/>
              <c:layout>
                <c:manualLayout>
                  <c:x val="-6.4137268315951998E-2"/>
                  <c:y val="-0.129466743428901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266276950828398E-2"/>
                      <c:h val="3.59676118916507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CDB-4706-91EA-06479D04151C}"/>
                </c:ext>
              </c:extLst>
            </c:dLbl>
            <c:dLbl>
              <c:idx val="2"/>
              <c:layout>
                <c:manualLayout>
                  <c:x val="-9.0698128770398553E-2"/>
                  <c:y val="-0.117873391654919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30-4546-A0BE-26239FD34FE4}"/>
                </c:ext>
              </c:extLst>
            </c:dLbl>
            <c:dLbl>
              <c:idx val="3"/>
              <c:layout>
                <c:manualLayout>
                  <c:x val="-9.0639496448870718E-2"/>
                  <c:y val="-0.108684006719513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30-4546-A0BE-26239FD34FE4}"/>
                </c:ext>
              </c:extLst>
            </c:dLbl>
            <c:dLbl>
              <c:idx val="4"/>
              <c:layout>
                <c:manualLayout>
                  <c:x val="-8.166711500986118E-2"/>
                  <c:y val="-0.151808296857291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4D-4A9F-813E-237568F26B0B}"/>
                </c:ext>
              </c:extLst>
            </c:dLbl>
            <c:dLbl>
              <c:idx val="5"/>
              <c:layout>
                <c:manualLayout>
                  <c:x val="-8.5750247771274879E-2"/>
                  <c:y val="-0.116126786296465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4D-4A9F-813E-237568F26B0B}"/>
                </c:ext>
              </c:extLst>
            </c:dLbl>
            <c:dLbl>
              <c:idx val="6"/>
              <c:layout>
                <c:manualLayout>
                  <c:x val="-4.5369271596011576E-2"/>
                  <c:y val="-0.121990978656946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9B-4934-948A-3CADB97FB8CF}"/>
                </c:ext>
              </c:extLst>
            </c:dLbl>
            <c:dLbl>
              <c:idx val="7"/>
              <c:layout>
                <c:manualLayout>
                  <c:x val="-5.068806076318761E-2"/>
                  <c:y val="-0.1094330837952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9B-4934-948A-3CADB97FB8CF}"/>
                </c:ext>
              </c:extLst>
            </c:dLbl>
            <c:dLbl>
              <c:idx val="8"/>
              <c:layout>
                <c:manualLayout>
                  <c:x val="-5.068806076318761E-2"/>
                  <c:y val="-0.121990978656946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9B-4934-948A-3CADB97FB8CF}"/>
                </c:ext>
              </c:extLst>
            </c:dLbl>
            <c:dLbl>
              <c:idx val="9"/>
              <c:layout>
                <c:manualLayout>
                  <c:x val="-8.5260190349831844E-2"/>
                  <c:y val="-0.105845113834703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9B-4934-948A-3CADB97FB8CF}"/>
                </c:ext>
              </c:extLst>
            </c:dLbl>
            <c:dLbl>
              <c:idx val="10"/>
              <c:layout>
                <c:manualLayout>
                  <c:x val="-7.7282006599067782E-2"/>
                  <c:y val="-9.3287218972959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9B-4934-948A-3CADB97FB8CF}"/>
                </c:ext>
              </c:extLst>
            </c:dLbl>
            <c:dLbl>
              <c:idx val="11"/>
              <c:layout>
                <c:manualLayout>
                  <c:x val="-8.2600795766243823E-2"/>
                  <c:y val="-0.104051128854454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9B-4934-948A-3CADB97FB8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 cmpd="sng" algn="ctr">
                      <a:solidFill>
                        <a:schemeClr val="accent2">
                          <a:alpha val="99000"/>
                        </a:schemeClr>
                      </a:solidFill>
                      <a:round/>
                      <a:headEnd type="triangle"/>
                      <a:tailEnd w="sm" len="sm"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'SPT 001'!$U$49:$U$60</c:f>
              <c:strCache>
                <c:ptCount val="12"/>
                <c:pt idx="0">
                  <c:v>0.00 0.50</c:v>
                </c:pt>
                <c:pt idx="1">
                  <c:v>0.50  1.00</c:v>
                </c:pt>
                <c:pt idx="2">
                  <c:v>1.00 1.50</c:v>
                </c:pt>
                <c:pt idx="3">
                  <c:v>1.50  2.00</c:v>
                </c:pt>
                <c:pt idx="4">
                  <c:v>2.00 2.50</c:v>
                </c:pt>
                <c:pt idx="5">
                  <c:v>2.50 3.00</c:v>
                </c:pt>
                <c:pt idx="6">
                  <c:v>3.00 3.50</c:v>
                </c:pt>
                <c:pt idx="7">
                  <c:v>3.50 4.00</c:v>
                </c:pt>
                <c:pt idx="8">
                  <c:v>4.00 4.50</c:v>
                </c:pt>
                <c:pt idx="9">
                  <c:v>4.50 5.00</c:v>
                </c:pt>
                <c:pt idx="10">
                  <c:v>5.00 5.50</c:v>
                </c:pt>
                <c:pt idx="11">
                  <c:v>5.50 6.00</c:v>
                </c:pt>
              </c:strCache>
            </c:strRef>
          </c:cat>
          <c:val>
            <c:numRef>
              <c:f>'SPT 001'!$S$49:$S$60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CDB-4706-91EA-06479D0415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4545352"/>
        <c:axId val="219311480"/>
      </c:lineChart>
      <c:catAx>
        <c:axId val="26454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PROFUNDIDAD DEL SONDEO (Mts)</a:t>
                </a:r>
              </a:p>
            </c:rich>
          </c:tx>
          <c:layout>
            <c:manualLayout>
              <c:xMode val="edge"/>
              <c:yMode val="edge"/>
              <c:x val="0.39728276881924768"/>
              <c:y val="0.86051498387108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19311480"/>
        <c:crosses val="autoZero"/>
        <c:auto val="1"/>
        <c:lblAlgn val="ctr"/>
        <c:lblOffset val="100"/>
        <c:noMultiLvlLbl val="0"/>
      </c:catAx>
      <c:valAx>
        <c:axId val="219311480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N° DE GOLPES</a:t>
                </a:r>
              </a:p>
            </c:rich>
          </c:tx>
          <c:layout>
            <c:manualLayout>
              <c:xMode val="edge"/>
              <c:yMode val="edge"/>
              <c:x val="1.1520112051513572E-2"/>
              <c:y val="0.32305386355007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64545352"/>
        <c:crossesAt val="1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4369354140249403"/>
          <c:y val="0.89186476690413696"/>
          <c:w val="0.42158896804566098"/>
          <c:h val="4.4643169603799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44029259656155"/>
          <c:y val="9.1116952012302951E-2"/>
          <c:w val="0.7633918385900087"/>
          <c:h val="0.62205995609904485"/>
        </c:manualLayout>
      </c:layout>
      <c:lineChart>
        <c:grouping val="standard"/>
        <c:varyColors val="0"/>
        <c:ser>
          <c:idx val="0"/>
          <c:order val="0"/>
          <c:tx>
            <c:strRef>
              <c:f>'SPT 002'!$T$31</c:f>
              <c:strCache>
                <c:ptCount val="1"/>
                <c:pt idx="0">
                  <c:v>% HUM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971725628657754E-2"/>
                  <c:y val="-0.14756252111148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18-4907-95FC-B130A34D1ED5}"/>
                </c:ext>
              </c:extLst>
            </c:dLbl>
            <c:dLbl>
              <c:idx val="1"/>
              <c:layout>
                <c:manualLayout>
                  <c:x val="-4.6725372346208202E-2"/>
                  <c:y val="-0.121212070913003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18-4907-95FC-B130A34D1ED5}"/>
                </c:ext>
              </c:extLst>
            </c:dLbl>
            <c:dLbl>
              <c:idx val="2"/>
              <c:layout>
                <c:manualLayout>
                  <c:x val="-6.4937592860064092E-2"/>
                  <c:y val="-0.173912971309961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18-4907-95FC-B130A34D1ED5}"/>
                </c:ext>
              </c:extLst>
            </c:dLbl>
            <c:dLbl>
              <c:idx val="3"/>
              <c:layout>
                <c:manualLayout>
                  <c:x val="-5.1788348941589402E-2"/>
                  <c:y val="-0.142292431071786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93-41BA-8782-F9337FC1BC90}"/>
                </c:ext>
              </c:extLst>
            </c:dLbl>
            <c:dLbl>
              <c:idx val="4"/>
              <c:layout>
                <c:manualLayout>
                  <c:x val="-4.9158500157894462E-2"/>
                  <c:y val="-0.142292431071786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93-41BA-8782-F9337FC1BC90}"/>
                </c:ext>
              </c:extLst>
            </c:dLbl>
            <c:dLbl>
              <c:idx val="5"/>
              <c:layout>
                <c:manualLayout>
                  <c:x val="-4.652865137419953E-2"/>
                  <c:y val="-0.126482160952699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93-41BA-8782-F9337FC1BC90}"/>
                </c:ext>
              </c:extLst>
            </c:dLbl>
            <c:dLbl>
              <c:idx val="6"/>
              <c:layout>
                <c:manualLayout>
                  <c:x val="-5.1788348941589402E-2"/>
                  <c:y val="-0.131752250992395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9-48C1-9AB2-BFAE23CB95C6}"/>
                </c:ext>
              </c:extLst>
            </c:dLbl>
            <c:dLbl>
              <c:idx val="7"/>
              <c:layout>
                <c:manualLayout>
                  <c:x val="-5.7048046508979371E-2"/>
                  <c:y val="-0.131752250992395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9-48C1-9AB2-BFAE23CB95C6}"/>
                </c:ext>
              </c:extLst>
            </c:dLbl>
            <c:dLbl>
              <c:idx val="8"/>
              <c:layout>
                <c:manualLayout>
                  <c:x val="-6.2307744076369249E-2"/>
                  <c:y val="-0.126482160952699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9-48C1-9AB2-BFAE23CB95C6}"/>
                </c:ext>
              </c:extLst>
            </c:dLbl>
            <c:dLbl>
              <c:idx val="9"/>
              <c:layout>
                <c:manualLayout>
                  <c:x val="-5.9677895292674116E-2"/>
                  <c:y val="-0.110671890833612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9-48C1-9AB2-BFAE23CB95C6}"/>
                </c:ext>
              </c:extLst>
            </c:dLbl>
            <c:dLbl>
              <c:idx val="10"/>
              <c:layout>
                <c:manualLayout>
                  <c:x val="-5.704804650897928E-2"/>
                  <c:y val="-9.4861620714524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9-48C1-9AB2-BFAE23CB95C6}"/>
                </c:ext>
              </c:extLst>
            </c:dLbl>
            <c:dLbl>
              <c:idx val="11"/>
              <c:layout>
                <c:manualLayout>
                  <c:x val="-2.3281409350458412E-2"/>
                  <c:y val="-9.4861620714524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9-48C1-9AB2-BFAE23CB95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sq" cmpd="sng" algn="ctr">
                      <a:solidFill>
                        <a:schemeClr val="accent2"/>
                      </a:solidFill>
                      <a:round/>
                      <a:headEnd type="triangle" w="sm" len="med"/>
                      <a:tailEnd type="diamond" w="sm" len="sm"/>
                    </a:ln>
                    <a:effectLst/>
                  </c:spPr>
                </c15:leaderLines>
              </c:ext>
            </c:extLst>
          </c:dLbls>
          <c:cat>
            <c:strRef>
              <c:f>'SPT 002'!$S$32:$S$43</c:f>
              <c:strCache>
                <c:ptCount val="12"/>
                <c:pt idx="0">
                  <c:v>0.00 0.50</c:v>
                </c:pt>
                <c:pt idx="1">
                  <c:v>0.50  1.00</c:v>
                </c:pt>
                <c:pt idx="2">
                  <c:v>1.00 1.50</c:v>
                </c:pt>
                <c:pt idx="3">
                  <c:v>1.50  2.00</c:v>
                </c:pt>
                <c:pt idx="4">
                  <c:v>2.00 2.50</c:v>
                </c:pt>
                <c:pt idx="5">
                  <c:v>2.50 3.00</c:v>
                </c:pt>
                <c:pt idx="6">
                  <c:v>3.00 3.50</c:v>
                </c:pt>
                <c:pt idx="7">
                  <c:v>3.50 4.00</c:v>
                </c:pt>
                <c:pt idx="8">
                  <c:v>4.00 4.50</c:v>
                </c:pt>
                <c:pt idx="9">
                  <c:v>4.50 5.00</c:v>
                </c:pt>
                <c:pt idx="10">
                  <c:v>5.00 5.50</c:v>
                </c:pt>
                <c:pt idx="11">
                  <c:v>5.50 6.00</c:v>
                </c:pt>
              </c:strCache>
            </c:strRef>
          </c:cat>
          <c:val>
            <c:numRef>
              <c:f>'SPT 002'!$T$32:$T$43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B18-4907-95FC-B130A34D1E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4074976"/>
        <c:axId val="264469216"/>
      </c:lineChart>
      <c:catAx>
        <c:axId val="2640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>
                    <a:solidFill>
                      <a:schemeClr val="tx1"/>
                    </a:solidFill>
                  </a:rPr>
                  <a:t>PROFUNDIDAD DEL SONDEO (M)</a:t>
                </a:r>
              </a:p>
            </c:rich>
          </c:tx>
          <c:layout>
            <c:manualLayout>
              <c:xMode val="edge"/>
              <c:yMode val="edge"/>
              <c:x val="0.42826587106299213"/>
              <c:y val="0.89990273156651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64469216"/>
        <c:crosses val="autoZero"/>
        <c:auto val="1"/>
        <c:lblAlgn val="ctr"/>
        <c:lblOffset val="100"/>
        <c:noMultiLvlLbl val="0"/>
      </c:catAx>
      <c:valAx>
        <c:axId val="26446921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>
                    <a:solidFill>
                      <a:schemeClr val="tx1"/>
                    </a:solidFill>
                  </a:rPr>
                  <a:t>PORCENTAJE DE HUMEDAD</a:t>
                </a:r>
              </a:p>
            </c:rich>
          </c:tx>
          <c:layout>
            <c:manualLayout>
              <c:xMode val="edge"/>
              <c:yMode val="edge"/>
              <c:x val="4.9015539359491427E-2"/>
              <c:y val="5.59685217853761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64074976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8361952915577"/>
          <c:y val="4.4881546669411417E-2"/>
          <c:w val="0.84396368312866687"/>
          <c:h val="0.71851971934880687"/>
        </c:manualLayout>
      </c:layout>
      <c:lineChart>
        <c:grouping val="standard"/>
        <c:varyColors val="0"/>
        <c:ser>
          <c:idx val="0"/>
          <c:order val="0"/>
          <c:tx>
            <c:strRef>
              <c:f>'SPT 002'!$S$48:$U$48</c:f>
              <c:strCache>
                <c:ptCount val="1"/>
                <c:pt idx="0">
                  <c:v>N° DE GOLPES PROFUNDIDAD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  <a:tailEnd w="sm" len="sm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946510051364951E-2"/>
                  <c:y val="-8.42214638424434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701277277733725E-2"/>
                      <c:h val="3.91830923095397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2B7-481D-9936-C19C1ADF19F2}"/>
                </c:ext>
              </c:extLst>
            </c:dLbl>
            <c:dLbl>
              <c:idx val="1"/>
              <c:layout>
                <c:manualLayout>
                  <c:x val="-8.7249836225327879E-2"/>
                  <c:y val="-0.120898235178229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557033242079242E-2"/>
                      <c:h val="4.46822088415418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2B7-481D-9936-C19C1ADF19F2}"/>
                </c:ext>
              </c:extLst>
            </c:dLbl>
            <c:dLbl>
              <c:idx val="2"/>
              <c:layout>
                <c:manualLayout>
                  <c:x val="-7.60156881469507E-2"/>
                  <c:y val="-0.125074478684514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B7-481D-9936-C19C1ADF19F2}"/>
                </c:ext>
              </c:extLst>
            </c:dLbl>
            <c:dLbl>
              <c:idx val="3"/>
              <c:layout>
                <c:manualLayout>
                  <c:x val="-8.1412715432951796E-2"/>
                  <c:y val="-0.108415544102184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D3-4635-94A4-DA0742BC4D01}"/>
                </c:ext>
              </c:extLst>
            </c:dLbl>
            <c:dLbl>
              <c:idx val="4"/>
              <c:layout>
                <c:manualLayout>
                  <c:x val="-8.7984050373594094E-2"/>
                  <c:y val="-0.115104901103048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D3-4635-94A4-DA0742BC4D01}"/>
                </c:ext>
              </c:extLst>
            </c:dLbl>
            <c:dLbl>
              <c:idx val="5"/>
              <c:layout>
                <c:manualLayout>
                  <c:x val="-9.5968083982813257E-2"/>
                  <c:y val="-0.100951057588389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D3-4635-94A4-DA0742BC4D01}"/>
                </c:ext>
              </c:extLst>
            </c:dLbl>
            <c:dLbl>
              <c:idx val="6"/>
              <c:layout>
                <c:manualLayout>
                  <c:x val="-8.7984050373594191E-2"/>
                  <c:y val="-7.675145024542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BC-4825-84B8-662C23D162F0}"/>
                </c:ext>
              </c:extLst>
            </c:dLbl>
            <c:dLbl>
              <c:idx val="7"/>
              <c:layout>
                <c:manualLayout>
                  <c:x val="-5.3386571400311479E-2"/>
                  <c:y val="-9.4600624721106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BC-4825-84B8-662C23D162F0}"/>
                </c:ext>
              </c:extLst>
            </c:dLbl>
            <c:dLbl>
              <c:idx val="8"/>
              <c:layout>
                <c:manualLayout>
                  <c:x val="-6.1370605009530545E-2"/>
                  <c:y val="-8.92458723784025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BC-4825-84B8-662C23D162F0}"/>
                </c:ext>
              </c:extLst>
            </c:dLbl>
            <c:dLbl>
              <c:idx val="9"/>
              <c:layout>
                <c:manualLayout>
                  <c:x val="-8.5322705837187748E-2"/>
                  <c:y val="-9.9955377063810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BC-4825-84B8-662C23D162F0}"/>
                </c:ext>
              </c:extLst>
            </c:dLbl>
            <c:dLbl>
              <c:idx val="10"/>
              <c:layout>
                <c:manualLayout>
                  <c:x val="-8.0000016764375029E-2"/>
                  <c:y val="-7.49665327978581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BC-4825-84B8-662C23D162F0}"/>
                </c:ext>
              </c:extLst>
            </c:dLbl>
            <c:dLbl>
              <c:idx val="11"/>
              <c:layout>
                <c:manualLayout>
                  <c:x val="-7.4677327691562323E-2"/>
                  <c:y val="-7.3181615350290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BC-4825-84B8-662C23D162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 cmpd="sng" algn="ctr">
                      <a:solidFill>
                        <a:schemeClr val="accent2">
                          <a:alpha val="99000"/>
                        </a:schemeClr>
                      </a:solidFill>
                      <a:round/>
                      <a:headEnd type="triangle"/>
                      <a:tailEnd w="sm" len="sm"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'SPT 002'!$U$49:$U$60</c:f>
              <c:strCache>
                <c:ptCount val="12"/>
                <c:pt idx="0">
                  <c:v>0.00 0.50</c:v>
                </c:pt>
                <c:pt idx="1">
                  <c:v>0.50  1.00</c:v>
                </c:pt>
                <c:pt idx="2">
                  <c:v>1.00 1.50</c:v>
                </c:pt>
                <c:pt idx="3">
                  <c:v>1.50  2.00</c:v>
                </c:pt>
                <c:pt idx="4">
                  <c:v>2.00 2.50</c:v>
                </c:pt>
                <c:pt idx="5">
                  <c:v>2.50 3.00</c:v>
                </c:pt>
                <c:pt idx="6">
                  <c:v>3.00 3.50</c:v>
                </c:pt>
                <c:pt idx="7">
                  <c:v>3.50  4.00</c:v>
                </c:pt>
                <c:pt idx="8">
                  <c:v>4.00 4.50</c:v>
                </c:pt>
                <c:pt idx="9">
                  <c:v>4.50 5.00</c:v>
                </c:pt>
                <c:pt idx="10">
                  <c:v>5.00 5.50</c:v>
                </c:pt>
                <c:pt idx="11">
                  <c:v>5.50 6.00</c:v>
                </c:pt>
              </c:strCache>
            </c:strRef>
          </c:cat>
          <c:val>
            <c:numRef>
              <c:f>'SPT 002'!$S$49:$S$60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B7-481D-9936-C19C1ADF19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4545352"/>
        <c:axId val="219311480"/>
      </c:lineChart>
      <c:catAx>
        <c:axId val="26454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PROFUNDIDAD DEL SONDEO (Mts)</a:t>
                </a:r>
              </a:p>
            </c:rich>
          </c:tx>
          <c:layout>
            <c:manualLayout>
              <c:xMode val="edge"/>
              <c:yMode val="edge"/>
              <c:x val="0.39728283964504435"/>
              <c:y val="0.80851789359663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19311480"/>
        <c:crosses val="autoZero"/>
        <c:auto val="1"/>
        <c:lblAlgn val="ctr"/>
        <c:lblOffset val="100"/>
        <c:noMultiLvlLbl val="0"/>
      </c:catAx>
      <c:valAx>
        <c:axId val="219311480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N° DE GOLPES</a:t>
                </a:r>
              </a:p>
            </c:rich>
          </c:tx>
          <c:layout>
            <c:manualLayout>
              <c:xMode val="edge"/>
              <c:yMode val="edge"/>
              <c:x val="1.1520112051513572E-2"/>
              <c:y val="0.32305386355007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64545352"/>
        <c:crossesAt val="1"/>
        <c:crossBetween val="between"/>
        <c:majorUnit val="10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4369354140249403"/>
          <c:y val="0.89186476690413696"/>
          <c:w val="0.42158896804566098"/>
          <c:h val="4.4643169603799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07/relationships/hdphoto" Target="../media/hdphoto2.wdp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28</xdr:row>
      <xdr:rowOff>47624</xdr:rowOff>
    </xdr:from>
    <xdr:to>
      <xdr:col>10</xdr:col>
      <xdr:colOff>428625</xdr:colOff>
      <xdr:row>36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77949</xdr:colOff>
      <xdr:row>45</xdr:row>
      <xdr:rowOff>228990</xdr:rowOff>
    </xdr:from>
    <xdr:to>
      <xdr:col>15</xdr:col>
      <xdr:colOff>392273</xdr:colOff>
      <xdr:row>62</xdr:row>
      <xdr:rowOff>358840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77223</xdr:colOff>
      <xdr:row>45</xdr:row>
      <xdr:rowOff>184668</xdr:rowOff>
    </xdr:from>
    <xdr:ext cx="3115012" cy="295275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663677" y="7318699"/>
          <a:ext cx="3115012" cy="2952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400" b="1" u="sng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s-ES" sz="1200" b="1" u="sng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ESTRATIGRAFIA DEL SUELO</a:t>
          </a:r>
        </a:p>
      </xdr:txBody>
    </xdr:sp>
    <xdr:clientData/>
  </xdr:oneCellAnchor>
  <xdr:twoCellAnchor editAs="oneCell">
    <xdr:from>
      <xdr:col>1</xdr:col>
      <xdr:colOff>272142</xdr:colOff>
      <xdr:row>0</xdr:row>
      <xdr:rowOff>38879</xdr:rowOff>
    </xdr:from>
    <xdr:to>
      <xdr:col>4</xdr:col>
      <xdr:colOff>349898</xdr:colOff>
      <xdr:row>0</xdr:row>
      <xdr:rowOff>777553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0D27D4A-8062-41E6-B7F1-DECC039DBA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388775" y="38879"/>
          <a:ext cx="1564822" cy="7386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115926</xdr:rowOff>
    </xdr:from>
    <xdr:to>
      <xdr:col>17</xdr:col>
      <xdr:colOff>48083</xdr:colOff>
      <xdr:row>98</xdr:row>
      <xdr:rowOff>136532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30847EF-6F2C-406C-9BD5-651B5F3C4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25000"/>
                  </a14:imgEffect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17951003"/>
          <a:ext cx="7998542" cy="3325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133350</xdr:rowOff>
    </xdr:from>
    <xdr:to>
      <xdr:col>12</xdr:col>
      <xdr:colOff>9525</xdr:colOff>
      <xdr:row>15</xdr:row>
      <xdr:rowOff>0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3112ADE4-D44C-420E-B1BA-59A68E32B76B}"/>
            </a:ext>
          </a:extLst>
        </xdr:cNvPr>
        <xdr:cNvSpPr/>
      </xdr:nvSpPr>
      <xdr:spPr>
        <a:xfrm>
          <a:off x="3371850" y="2466975"/>
          <a:ext cx="2295525" cy="523875"/>
        </a:xfrm>
        <a:prstGeom prst="arc">
          <a:avLst>
            <a:gd name="adj1" fmla="val 21403733"/>
            <a:gd name="adj2" fmla="val 10941941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oneCellAnchor>
    <xdr:from>
      <xdr:col>9</xdr:col>
      <xdr:colOff>252703</xdr:colOff>
      <xdr:row>21</xdr:row>
      <xdr:rowOff>106913</xdr:rowOff>
    </xdr:from>
    <xdr:ext cx="2157705" cy="34017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022A3FE-6E5E-401B-86C1-26FA4BD6A5A9}"/>
            </a:ext>
          </a:extLst>
        </xdr:cNvPr>
        <xdr:cNvSpPr/>
      </xdr:nvSpPr>
      <xdr:spPr>
        <a:xfrm>
          <a:off x="3624553" y="4307438"/>
          <a:ext cx="2157705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  <a:r>
            <a:rPr lang="el-GR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π</a:t>
          </a:r>
          <a:r>
            <a:rPr lang="es-SV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x c + ȣ x df</a:t>
          </a:r>
          <a:endParaRPr lang="es-ES" sz="1600" b="1" i="0" u="none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48598</xdr:colOff>
      <xdr:row>23</xdr:row>
      <xdr:rowOff>77755</xdr:rowOff>
    </xdr:from>
    <xdr:ext cx="476250" cy="34017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9833376-BF90-4B1E-B736-B594A041BBA6}"/>
            </a:ext>
          </a:extLst>
        </xdr:cNvPr>
        <xdr:cNvSpPr/>
      </xdr:nvSpPr>
      <xdr:spPr>
        <a:xfrm>
          <a:off x="3420448" y="4659280"/>
          <a:ext cx="476250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133350</xdr:rowOff>
    </xdr:from>
    <xdr:to>
      <xdr:col>12</xdr:col>
      <xdr:colOff>9525</xdr:colOff>
      <xdr:row>15</xdr:row>
      <xdr:rowOff>0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371850" y="2466975"/>
          <a:ext cx="2295525" cy="523875"/>
        </a:xfrm>
        <a:prstGeom prst="arc">
          <a:avLst>
            <a:gd name="adj1" fmla="val 21403733"/>
            <a:gd name="adj2" fmla="val 10941941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oneCellAnchor>
    <xdr:from>
      <xdr:col>9</xdr:col>
      <xdr:colOff>252703</xdr:colOff>
      <xdr:row>21</xdr:row>
      <xdr:rowOff>106913</xdr:rowOff>
    </xdr:from>
    <xdr:ext cx="1895281" cy="34017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624553" y="4307438"/>
          <a:ext cx="1895281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  <a:r>
            <a:rPr lang="el-GR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π</a:t>
          </a:r>
          <a:r>
            <a:rPr lang="es-SV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x c + ȣ x df</a:t>
          </a:r>
          <a:endParaRPr lang="es-ES" sz="1600" b="1" i="0" u="none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48598</xdr:colOff>
      <xdr:row>23</xdr:row>
      <xdr:rowOff>77755</xdr:rowOff>
    </xdr:from>
    <xdr:ext cx="476250" cy="34017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3420448" y="4659280"/>
          <a:ext cx="476250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133350</xdr:rowOff>
    </xdr:from>
    <xdr:to>
      <xdr:col>12</xdr:col>
      <xdr:colOff>9525</xdr:colOff>
      <xdr:row>15</xdr:row>
      <xdr:rowOff>0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371850" y="2466975"/>
          <a:ext cx="2295525" cy="523875"/>
        </a:xfrm>
        <a:prstGeom prst="arc">
          <a:avLst>
            <a:gd name="adj1" fmla="val 21403733"/>
            <a:gd name="adj2" fmla="val 10941941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oneCellAnchor>
    <xdr:from>
      <xdr:col>9</xdr:col>
      <xdr:colOff>252703</xdr:colOff>
      <xdr:row>21</xdr:row>
      <xdr:rowOff>106913</xdr:rowOff>
    </xdr:from>
    <xdr:ext cx="1895281" cy="34017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3624553" y="4307438"/>
          <a:ext cx="1895281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  <a:r>
            <a:rPr lang="el-GR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π</a:t>
          </a:r>
          <a:r>
            <a:rPr lang="es-SV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x c + ȣ x df</a:t>
          </a:r>
          <a:endParaRPr lang="es-ES" sz="1600" b="1" i="0" u="none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48598</xdr:colOff>
      <xdr:row>23</xdr:row>
      <xdr:rowOff>77755</xdr:rowOff>
    </xdr:from>
    <xdr:ext cx="476250" cy="34017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3420448" y="4659280"/>
          <a:ext cx="476250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133350</xdr:rowOff>
    </xdr:from>
    <xdr:to>
      <xdr:col>12</xdr:col>
      <xdr:colOff>9525</xdr:colOff>
      <xdr:row>15</xdr:row>
      <xdr:rowOff>0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84A33CD5-A62B-464B-904F-52D1A3A7F3C8}"/>
            </a:ext>
          </a:extLst>
        </xdr:cNvPr>
        <xdr:cNvSpPr/>
      </xdr:nvSpPr>
      <xdr:spPr>
        <a:xfrm>
          <a:off x="3371850" y="2466975"/>
          <a:ext cx="2295525" cy="523875"/>
        </a:xfrm>
        <a:prstGeom prst="arc">
          <a:avLst>
            <a:gd name="adj1" fmla="val 21403733"/>
            <a:gd name="adj2" fmla="val 10941941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oneCellAnchor>
    <xdr:from>
      <xdr:col>9</xdr:col>
      <xdr:colOff>252703</xdr:colOff>
      <xdr:row>21</xdr:row>
      <xdr:rowOff>106913</xdr:rowOff>
    </xdr:from>
    <xdr:ext cx="1895281" cy="34017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2687355-4805-4C86-962E-9F6E8341816F}"/>
            </a:ext>
          </a:extLst>
        </xdr:cNvPr>
        <xdr:cNvSpPr/>
      </xdr:nvSpPr>
      <xdr:spPr>
        <a:xfrm>
          <a:off x="3624553" y="4307438"/>
          <a:ext cx="1895281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  <a:r>
            <a:rPr lang="el-GR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π</a:t>
          </a:r>
          <a:r>
            <a:rPr lang="es-SV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x c + ȣ x df</a:t>
          </a:r>
          <a:endParaRPr lang="es-ES" sz="1600" b="1" i="0" u="none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48598</xdr:colOff>
      <xdr:row>23</xdr:row>
      <xdr:rowOff>77755</xdr:rowOff>
    </xdr:from>
    <xdr:ext cx="476250" cy="34017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4F3730CC-E4F0-4CD1-A957-E8ADADE74870}"/>
            </a:ext>
          </a:extLst>
        </xdr:cNvPr>
        <xdr:cNvSpPr/>
      </xdr:nvSpPr>
      <xdr:spPr>
        <a:xfrm>
          <a:off x="3420448" y="4659280"/>
          <a:ext cx="476250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133350</xdr:rowOff>
    </xdr:from>
    <xdr:to>
      <xdr:col>12</xdr:col>
      <xdr:colOff>9525</xdr:colOff>
      <xdr:row>15</xdr:row>
      <xdr:rowOff>0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4FFF4BB8-458C-40C0-BB71-1B606B029734}"/>
            </a:ext>
          </a:extLst>
        </xdr:cNvPr>
        <xdr:cNvSpPr/>
      </xdr:nvSpPr>
      <xdr:spPr>
        <a:xfrm>
          <a:off x="3371850" y="2466975"/>
          <a:ext cx="2295525" cy="523875"/>
        </a:xfrm>
        <a:prstGeom prst="arc">
          <a:avLst>
            <a:gd name="adj1" fmla="val 21403733"/>
            <a:gd name="adj2" fmla="val 10941941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oneCellAnchor>
    <xdr:from>
      <xdr:col>9</xdr:col>
      <xdr:colOff>252703</xdr:colOff>
      <xdr:row>21</xdr:row>
      <xdr:rowOff>106913</xdr:rowOff>
    </xdr:from>
    <xdr:ext cx="1895281" cy="34017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1CEDEF3-915B-4C52-A9E8-ACC8907BA85D}"/>
            </a:ext>
          </a:extLst>
        </xdr:cNvPr>
        <xdr:cNvSpPr/>
      </xdr:nvSpPr>
      <xdr:spPr>
        <a:xfrm>
          <a:off x="3624553" y="4307438"/>
          <a:ext cx="1895281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  <a:r>
            <a:rPr lang="el-GR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π</a:t>
          </a:r>
          <a:r>
            <a:rPr lang="es-SV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x c + ȣ x df</a:t>
          </a:r>
          <a:endParaRPr lang="es-ES" sz="1600" b="1" i="0" u="none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48598</xdr:colOff>
      <xdr:row>23</xdr:row>
      <xdr:rowOff>77755</xdr:rowOff>
    </xdr:from>
    <xdr:ext cx="476250" cy="34017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8734D0FC-2E7F-4B1E-82CA-0225051B3DC8}"/>
            </a:ext>
          </a:extLst>
        </xdr:cNvPr>
        <xdr:cNvSpPr/>
      </xdr:nvSpPr>
      <xdr:spPr>
        <a:xfrm>
          <a:off x="3420448" y="4659280"/>
          <a:ext cx="476250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133350</xdr:rowOff>
    </xdr:from>
    <xdr:to>
      <xdr:col>12</xdr:col>
      <xdr:colOff>9525</xdr:colOff>
      <xdr:row>15</xdr:row>
      <xdr:rowOff>0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AE7DD221-E91C-4624-B79C-1D40B585B4D2}"/>
            </a:ext>
          </a:extLst>
        </xdr:cNvPr>
        <xdr:cNvSpPr/>
      </xdr:nvSpPr>
      <xdr:spPr>
        <a:xfrm>
          <a:off x="3371850" y="2466975"/>
          <a:ext cx="2295525" cy="523875"/>
        </a:xfrm>
        <a:prstGeom prst="arc">
          <a:avLst>
            <a:gd name="adj1" fmla="val 21403733"/>
            <a:gd name="adj2" fmla="val 10941941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oneCellAnchor>
    <xdr:from>
      <xdr:col>9</xdr:col>
      <xdr:colOff>252703</xdr:colOff>
      <xdr:row>21</xdr:row>
      <xdr:rowOff>106913</xdr:rowOff>
    </xdr:from>
    <xdr:ext cx="1895281" cy="34017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2691AF4-E82D-490A-BA85-91EA16A4ECAD}"/>
            </a:ext>
          </a:extLst>
        </xdr:cNvPr>
        <xdr:cNvSpPr/>
      </xdr:nvSpPr>
      <xdr:spPr>
        <a:xfrm>
          <a:off x="3624553" y="4307438"/>
          <a:ext cx="1895281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  <a:r>
            <a:rPr lang="el-GR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π</a:t>
          </a:r>
          <a:r>
            <a:rPr lang="es-SV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x c + ȣ x df</a:t>
          </a:r>
          <a:endParaRPr lang="es-ES" sz="1600" b="1" i="0" u="none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48598</xdr:colOff>
      <xdr:row>23</xdr:row>
      <xdr:rowOff>77755</xdr:rowOff>
    </xdr:from>
    <xdr:ext cx="476250" cy="34017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F4CF9C34-4084-42B2-ADE4-3CE8B05DCE8A}"/>
            </a:ext>
          </a:extLst>
        </xdr:cNvPr>
        <xdr:cNvSpPr/>
      </xdr:nvSpPr>
      <xdr:spPr>
        <a:xfrm>
          <a:off x="3420448" y="4659280"/>
          <a:ext cx="476250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0.19527</cdr:x>
      <cdr:y>0</cdr:y>
    </cdr:from>
    <cdr:to>
      <cdr:x>0.9645</cdr:x>
      <cdr:y>0.12253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942975" y="0"/>
          <a:ext cx="3714750" cy="2952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200" b="1" u="sng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% DE HUMEDAD NATURAL DEL SUELO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28</xdr:row>
      <xdr:rowOff>47624</xdr:rowOff>
    </xdr:from>
    <xdr:to>
      <xdr:col>10</xdr:col>
      <xdr:colOff>428625</xdr:colOff>
      <xdr:row>36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57151</xdr:colOff>
      <xdr:row>46</xdr:row>
      <xdr:rowOff>1</xdr:rowOff>
    </xdr:from>
    <xdr:to>
      <xdr:col>15</xdr:col>
      <xdr:colOff>371475</xdr:colOff>
      <xdr:row>62</xdr:row>
      <xdr:rowOff>390526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37763</xdr:colOff>
      <xdr:row>45</xdr:row>
      <xdr:rowOff>200025</xdr:rowOff>
    </xdr:from>
    <xdr:ext cx="3115012" cy="295275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619163" y="7353300"/>
          <a:ext cx="3115012" cy="2952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400" b="1" u="sng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s-ES" sz="1200" b="1" u="sng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ESTRATIGRAFIA DEL SUELO.</a:t>
          </a:r>
        </a:p>
      </xdr:txBody>
    </xdr:sp>
    <xdr:clientData/>
  </xdr:oneCellAnchor>
  <xdr:twoCellAnchor editAs="oneCell">
    <xdr:from>
      <xdr:col>1</xdr:col>
      <xdr:colOff>276225</xdr:colOff>
      <xdr:row>0</xdr:row>
      <xdr:rowOff>38100</xdr:rowOff>
    </xdr:from>
    <xdr:to>
      <xdr:col>4</xdr:col>
      <xdr:colOff>355147</xdr:colOff>
      <xdr:row>0</xdr:row>
      <xdr:rowOff>776774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721A78E-0A2C-448C-905E-5FE3851734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390525" y="38100"/>
          <a:ext cx="1564822" cy="738674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0.19527</cdr:x>
      <cdr:y>0</cdr:y>
    </cdr:from>
    <cdr:to>
      <cdr:x>0.9645</cdr:x>
      <cdr:y>0.12253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942975" y="0"/>
          <a:ext cx="3714750" cy="2952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200" b="1" u="sng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% DE HUMEDAD NATURAL DEL SUELO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</xdr:colOff>
      <xdr:row>57</xdr:row>
      <xdr:rowOff>66676</xdr:rowOff>
    </xdr:from>
    <xdr:to>
      <xdr:col>22</xdr:col>
      <xdr:colOff>47625</xdr:colOff>
      <xdr:row>70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798" t="10928" r="30497" b="38955"/>
        <a:stretch/>
      </xdr:blipFill>
      <xdr:spPr>
        <a:xfrm>
          <a:off x="7200900" y="7667626"/>
          <a:ext cx="4191000" cy="3514724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133350</xdr:rowOff>
    </xdr:from>
    <xdr:to>
      <xdr:col>12</xdr:col>
      <xdr:colOff>9525</xdr:colOff>
      <xdr:row>15</xdr:row>
      <xdr:rowOff>0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286000" y="2476500"/>
          <a:ext cx="2295525" cy="523875"/>
        </a:xfrm>
        <a:prstGeom prst="arc">
          <a:avLst>
            <a:gd name="adj1" fmla="val 21403733"/>
            <a:gd name="adj2" fmla="val 10941941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oneCellAnchor>
    <xdr:from>
      <xdr:col>9</xdr:col>
      <xdr:colOff>252703</xdr:colOff>
      <xdr:row>21</xdr:row>
      <xdr:rowOff>106913</xdr:rowOff>
    </xdr:from>
    <xdr:ext cx="2157705" cy="34017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3635050" y="4393163"/>
          <a:ext cx="2157705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  <a:r>
            <a:rPr lang="el-GR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π</a:t>
          </a:r>
          <a:r>
            <a:rPr lang="es-SV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x c + ȣ x df</a:t>
          </a:r>
          <a:endParaRPr lang="es-ES" sz="1600" b="1" i="0" u="none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48598</xdr:colOff>
      <xdr:row>23</xdr:row>
      <xdr:rowOff>77755</xdr:rowOff>
    </xdr:from>
    <xdr:ext cx="476250" cy="34017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3392067" y="4713903"/>
          <a:ext cx="476250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133350</xdr:rowOff>
    </xdr:from>
    <xdr:to>
      <xdr:col>12</xdr:col>
      <xdr:colOff>9525</xdr:colOff>
      <xdr:row>15</xdr:row>
      <xdr:rowOff>0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371850" y="2466975"/>
          <a:ext cx="2295525" cy="523875"/>
        </a:xfrm>
        <a:prstGeom prst="arc">
          <a:avLst>
            <a:gd name="adj1" fmla="val 21403733"/>
            <a:gd name="adj2" fmla="val 10941941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oneCellAnchor>
    <xdr:from>
      <xdr:col>9</xdr:col>
      <xdr:colOff>252703</xdr:colOff>
      <xdr:row>21</xdr:row>
      <xdr:rowOff>106913</xdr:rowOff>
    </xdr:from>
    <xdr:ext cx="1895281" cy="34017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624553" y="4307438"/>
          <a:ext cx="1895281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  <a:r>
            <a:rPr lang="el-GR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π</a:t>
          </a:r>
          <a:r>
            <a:rPr lang="es-SV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x c + ȣ x df</a:t>
          </a:r>
          <a:endParaRPr lang="es-ES" sz="1600" b="1" i="0" u="none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48598</xdr:colOff>
      <xdr:row>23</xdr:row>
      <xdr:rowOff>77755</xdr:rowOff>
    </xdr:from>
    <xdr:ext cx="476250" cy="34017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3420448" y="4659280"/>
          <a:ext cx="476250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133350</xdr:rowOff>
    </xdr:from>
    <xdr:to>
      <xdr:col>12</xdr:col>
      <xdr:colOff>9525</xdr:colOff>
      <xdr:row>15</xdr:row>
      <xdr:rowOff>0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371850" y="2466975"/>
          <a:ext cx="2295525" cy="523875"/>
        </a:xfrm>
        <a:prstGeom prst="arc">
          <a:avLst>
            <a:gd name="adj1" fmla="val 21403733"/>
            <a:gd name="adj2" fmla="val 10941941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oneCellAnchor>
    <xdr:from>
      <xdr:col>9</xdr:col>
      <xdr:colOff>252703</xdr:colOff>
      <xdr:row>21</xdr:row>
      <xdr:rowOff>106913</xdr:rowOff>
    </xdr:from>
    <xdr:ext cx="1895281" cy="34017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624553" y="4307438"/>
          <a:ext cx="1895281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  <a:r>
            <a:rPr lang="el-GR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π</a:t>
          </a:r>
          <a:r>
            <a:rPr lang="es-SV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x c + ȣ x df</a:t>
          </a:r>
          <a:endParaRPr lang="es-ES" sz="1600" b="1" i="0" u="none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48598</xdr:colOff>
      <xdr:row>23</xdr:row>
      <xdr:rowOff>77755</xdr:rowOff>
    </xdr:from>
    <xdr:ext cx="476250" cy="34017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3420448" y="4659280"/>
          <a:ext cx="476250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133350</xdr:rowOff>
    </xdr:from>
    <xdr:to>
      <xdr:col>12</xdr:col>
      <xdr:colOff>9525</xdr:colOff>
      <xdr:row>15</xdr:row>
      <xdr:rowOff>0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371850" y="2466975"/>
          <a:ext cx="2295525" cy="523875"/>
        </a:xfrm>
        <a:prstGeom prst="arc">
          <a:avLst>
            <a:gd name="adj1" fmla="val 21403733"/>
            <a:gd name="adj2" fmla="val 10941941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oneCellAnchor>
    <xdr:from>
      <xdr:col>9</xdr:col>
      <xdr:colOff>252703</xdr:colOff>
      <xdr:row>21</xdr:row>
      <xdr:rowOff>106913</xdr:rowOff>
    </xdr:from>
    <xdr:ext cx="1895281" cy="34017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624553" y="4307438"/>
          <a:ext cx="1895281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  <a:r>
            <a:rPr lang="el-GR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π</a:t>
          </a:r>
          <a:r>
            <a:rPr lang="es-SV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x c + ȣ x df</a:t>
          </a:r>
          <a:endParaRPr lang="es-ES" sz="1600" b="1" i="0" u="none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48598</xdr:colOff>
      <xdr:row>23</xdr:row>
      <xdr:rowOff>77755</xdr:rowOff>
    </xdr:from>
    <xdr:ext cx="476250" cy="34017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3420448" y="4659280"/>
          <a:ext cx="476250" cy="34017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i="0" u="none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qc = 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noldo\c\Mis%20documentos\Chicas%202003\A.%20Chica\INFORMES%20LABORATORIO\MEZCLA%20ASFALTICA%20CAROLINA%20-%20CIUDAD%20BARRI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b_Suelos/Desktop/suelos%20y%20materiales%20formatos/suelos/FORMATOS%20CLASIFICACI&#211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VACIOS, 2+580-2+620"/>
      <sheetName val="MARSHALL, 2+580-2+620"/>
      <sheetName val="GRAN., 2+580-2+620"/>
      <sheetName val="MARSHALL, 3+140-3+180"/>
      <sheetName val="GRAN., 3+140-3+180 "/>
      <sheetName val="FACTOR"/>
      <sheetName val="% VACIOS, 3+140-3+180"/>
      <sheetName val="MARSHALL, 5+220-5+300, L.I."/>
      <sheetName val="GRAN., 5+220-5+300, L.I."/>
      <sheetName val="%VACIOS, 5+220-5+300, L.I."/>
      <sheetName val="MARSHALL, 4+700-4+770 L.D."/>
      <sheetName val="GRAN., 4+700-4+770 L.D."/>
      <sheetName val="%VACIOS, 4+700 - 4+770, L.D."/>
      <sheetName val="MARSHALL, 3+040-3+100 L.D."/>
      <sheetName val="GRAN., 3+040-3+100 L.D."/>
      <sheetName val="%VACIOS, 3+040 - 3+100 L.D."/>
      <sheetName val="MARSHALL, 4+050-4+120 L.I."/>
      <sheetName val="GRAN., 4+050-4+120 L.I."/>
      <sheetName val="%VACIOS, 4+050 - 4+120 L.I."/>
      <sheetName val="Hoja1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1.1000000000000001</v>
          </cell>
        </row>
        <row r="40">
          <cell r="B40">
            <v>6</v>
          </cell>
          <cell r="C40">
            <v>1.0900000000000001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ZCLA ASFALTICA"/>
      <sheetName val="METODO MARSHALL"/>
      <sheetName val="Espesor-Factor"/>
      <sheetName val="DISEÑO DE MEZCLAS"/>
      <sheetName val="% VACIOS"/>
      <sheetName val="FACTOR"/>
    </sheetNames>
    <sheetDataSet>
      <sheetData sheetId="0" refreshError="1"/>
      <sheetData sheetId="1" refreshError="1"/>
      <sheetData sheetId="2" refreshError="1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1.0900000000000001</v>
          </cell>
        </row>
        <row r="40">
          <cell r="B40">
            <v>5.9999999999999902</v>
          </cell>
          <cell r="C40">
            <v>1.1000000000000001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ificación"/>
      <sheetName val="Granulometría"/>
      <sheetName val="Limites"/>
      <sheetName val="Limites NP"/>
      <sheetName val="Mat Org-1"/>
      <sheetName val="Proctor"/>
      <sheetName val="C-127 "/>
      <sheetName val="CBR"/>
      <sheetName val="Hoja2"/>
    </sheetNames>
    <sheetDataSet>
      <sheetData sheetId="0">
        <row r="22">
          <cell r="X22">
            <v>0.39199999999999996</v>
          </cell>
          <cell r="AA22">
            <v>0.19600000000000015</v>
          </cell>
          <cell r="AD22">
            <v>0.20599999999999993</v>
          </cell>
        </row>
        <row r="29">
          <cell r="B29">
            <v>0.40600000000000003</v>
          </cell>
          <cell r="L29">
            <v>0.29831798599540377</v>
          </cell>
          <cell r="V29">
            <v>0.10768201400459626</v>
          </cell>
        </row>
        <row r="36">
          <cell r="Z36" t="str">
            <v>SM</v>
          </cell>
        </row>
        <row r="38">
          <cell r="Z38" t="str">
            <v>Arena limosa con grava, color café  y finos plásticos.</v>
          </cell>
        </row>
        <row r="43">
          <cell r="Z43" t="str">
            <v>A-2-7 (0)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AV100"/>
  <sheetViews>
    <sheetView showGridLines="0" tabSelected="1" view="pageBreakPreview" zoomScale="98" zoomScaleNormal="100" zoomScaleSheetLayoutView="98" workbookViewId="0"/>
  </sheetViews>
  <sheetFormatPr baseColWidth="10" defaultColWidth="5.7109375" defaultRowHeight="15" customHeight="1" x14ac:dyDescent="0.25"/>
  <cols>
    <col min="1" max="1" width="1.7109375" style="1" customWidth="1"/>
    <col min="2" max="16" width="7.42578125" style="4" customWidth="1"/>
    <col min="17" max="17" width="6" style="1" customWidth="1"/>
    <col min="18" max="18" width="5.28515625" style="1" customWidth="1"/>
    <col min="19" max="19" width="14.85546875" style="1" customWidth="1"/>
    <col min="20" max="20" width="12.140625" style="1" customWidth="1"/>
    <col min="21" max="21" width="22.85546875" style="1" customWidth="1"/>
    <col min="22" max="22" width="11.85546875" style="1" customWidth="1"/>
    <col min="23" max="23" width="6.85546875" style="1" customWidth="1"/>
    <col min="24" max="25" width="9" style="1" customWidth="1"/>
    <col min="26" max="26" width="10.5703125" style="1" customWidth="1"/>
    <col min="27" max="27" width="9" style="1" customWidth="1"/>
    <col min="28" max="28" width="7.140625" style="1" customWidth="1"/>
    <col min="29" max="257" width="5.7109375" style="1"/>
    <col min="258" max="258" width="6.7109375" style="1" customWidth="1"/>
    <col min="259" max="259" width="5.7109375" style="1"/>
    <col min="260" max="260" width="6.85546875" style="1" customWidth="1"/>
    <col min="261" max="262" width="5.7109375" style="1"/>
    <col min="263" max="263" width="6.42578125" style="1" customWidth="1"/>
    <col min="264" max="265" width="6.140625" style="1" customWidth="1"/>
    <col min="266" max="273" width="5.7109375" style="1"/>
    <col min="274" max="274" width="12.28515625" style="1" customWidth="1"/>
    <col min="275" max="275" width="7.5703125" style="1" customWidth="1"/>
    <col min="276" max="277" width="5.7109375" style="1"/>
    <col min="278" max="278" width="6.140625" style="1" customWidth="1"/>
    <col min="279" max="279" width="6.85546875" style="1" customWidth="1"/>
    <col min="280" max="513" width="5.7109375" style="1"/>
    <col min="514" max="514" width="6.7109375" style="1" customWidth="1"/>
    <col min="515" max="515" width="5.7109375" style="1"/>
    <col min="516" max="516" width="6.85546875" style="1" customWidth="1"/>
    <col min="517" max="518" width="5.7109375" style="1"/>
    <col min="519" max="519" width="6.42578125" style="1" customWidth="1"/>
    <col min="520" max="521" width="6.140625" style="1" customWidth="1"/>
    <col min="522" max="529" width="5.7109375" style="1"/>
    <col min="530" max="530" width="12.28515625" style="1" customWidth="1"/>
    <col min="531" max="531" width="7.5703125" style="1" customWidth="1"/>
    <col min="532" max="533" width="5.7109375" style="1"/>
    <col min="534" max="534" width="6.140625" style="1" customWidth="1"/>
    <col min="535" max="535" width="6.85546875" style="1" customWidth="1"/>
    <col min="536" max="769" width="5.7109375" style="1"/>
    <col min="770" max="770" width="6.7109375" style="1" customWidth="1"/>
    <col min="771" max="771" width="5.7109375" style="1"/>
    <col min="772" max="772" width="6.85546875" style="1" customWidth="1"/>
    <col min="773" max="774" width="5.7109375" style="1"/>
    <col min="775" max="775" width="6.42578125" style="1" customWidth="1"/>
    <col min="776" max="777" width="6.140625" style="1" customWidth="1"/>
    <col min="778" max="785" width="5.7109375" style="1"/>
    <col min="786" max="786" width="12.28515625" style="1" customWidth="1"/>
    <col min="787" max="787" width="7.5703125" style="1" customWidth="1"/>
    <col min="788" max="789" width="5.7109375" style="1"/>
    <col min="790" max="790" width="6.140625" style="1" customWidth="1"/>
    <col min="791" max="791" width="6.85546875" style="1" customWidth="1"/>
    <col min="792" max="1025" width="5.7109375" style="1"/>
    <col min="1026" max="1026" width="6.7109375" style="1" customWidth="1"/>
    <col min="1027" max="1027" width="5.7109375" style="1"/>
    <col min="1028" max="1028" width="6.85546875" style="1" customWidth="1"/>
    <col min="1029" max="1030" width="5.7109375" style="1"/>
    <col min="1031" max="1031" width="6.42578125" style="1" customWidth="1"/>
    <col min="1032" max="1033" width="6.140625" style="1" customWidth="1"/>
    <col min="1034" max="1041" width="5.7109375" style="1"/>
    <col min="1042" max="1042" width="12.28515625" style="1" customWidth="1"/>
    <col min="1043" max="1043" width="7.5703125" style="1" customWidth="1"/>
    <col min="1044" max="1045" width="5.7109375" style="1"/>
    <col min="1046" max="1046" width="6.140625" style="1" customWidth="1"/>
    <col min="1047" max="1047" width="6.85546875" style="1" customWidth="1"/>
    <col min="1048" max="1281" width="5.7109375" style="1"/>
    <col min="1282" max="1282" width="6.7109375" style="1" customWidth="1"/>
    <col min="1283" max="1283" width="5.7109375" style="1"/>
    <col min="1284" max="1284" width="6.85546875" style="1" customWidth="1"/>
    <col min="1285" max="1286" width="5.7109375" style="1"/>
    <col min="1287" max="1287" width="6.42578125" style="1" customWidth="1"/>
    <col min="1288" max="1289" width="6.140625" style="1" customWidth="1"/>
    <col min="1290" max="1297" width="5.7109375" style="1"/>
    <col min="1298" max="1298" width="12.28515625" style="1" customWidth="1"/>
    <col min="1299" max="1299" width="7.5703125" style="1" customWidth="1"/>
    <col min="1300" max="1301" width="5.7109375" style="1"/>
    <col min="1302" max="1302" width="6.140625" style="1" customWidth="1"/>
    <col min="1303" max="1303" width="6.85546875" style="1" customWidth="1"/>
    <col min="1304" max="1537" width="5.7109375" style="1"/>
    <col min="1538" max="1538" width="6.7109375" style="1" customWidth="1"/>
    <col min="1539" max="1539" width="5.7109375" style="1"/>
    <col min="1540" max="1540" width="6.85546875" style="1" customWidth="1"/>
    <col min="1541" max="1542" width="5.7109375" style="1"/>
    <col min="1543" max="1543" width="6.42578125" style="1" customWidth="1"/>
    <col min="1544" max="1545" width="6.140625" style="1" customWidth="1"/>
    <col min="1546" max="1553" width="5.7109375" style="1"/>
    <col min="1554" max="1554" width="12.28515625" style="1" customWidth="1"/>
    <col min="1555" max="1555" width="7.5703125" style="1" customWidth="1"/>
    <col min="1556" max="1557" width="5.7109375" style="1"/>
    <col min="1558" max="1558" width="6.140625" style="1" customWidth="1"/>
    <col min="1559" max="1559" width="6.85546875" style="1" customWidth="1"/>
    <col min="1560" max="1793" width="5.7109375" style="1"/>
    <col min="1794" max="1794" width="6.7109375" style="1" customWidth="1"/>
    <col min="1795" max="1795" width="5.7109375" style="1"/>
    <col min="1796" max="1796" width="6.85546875" style="1" customWidth="1"/>
    <col min="1797" max="1798" width="5.7109375" style="1"/>
    <col min="1799" max="1799" width="6.42578125" style="1" customWidth="1"/>
    <col min="1800" max="1801" width="6.140625" style="1" customWidth="1"/>
    <col min="1802" max="1809" width="5.7109375" style="1"/>
    <col min="1810" max="1810" width="12.28515625" style="1" customWidth="1"/>
    <col min="1811" max="1811" width="7.5703125" style="1" customWidth="1"/>
    <col min="1812" max="1813" width="5.7109375" style="1"/>
    <col min="1814" max="1814" width="6.140625" style="1" customWidth="1"/>
    <col min="1815" max="1815" width="6.85546875" style="1" customWidth="1"/>
    <col min="1816" max="2049" width="5.7109375" style="1"/>
    <col min="2050" max="2050" width="6.7109375" style="1" customWidth="1"/>
    <col min="2051" max="2051" width="5.7109375" style="1"/>
    <col min="2052" max="2052" width="6.85546875" style="1" customWidth="1"/>
    <col min="2053" max="2054" width="5.7109375" style="1"/>
    <col min="2055" max="2055" width="6.42578125" style="1" customWidth="1"/>
    <col min="2056" max="2057" width="6.140625" style="1" customWidth="1"/>
    <col min="2058" max="2065" width="5.7109375" style="1"/>
    <col min="2066" max="2066" width="12.28515625" style="1" customWidth="1"/>
    <col min="2067" max="2067" width="7.5703125" style="1" customWidth="1"/>
    <col min="2068" max="2069" width="5.7109375" style="1"/>
    <col min="2070" max="2070" width="6.140625" style="1" customWidth="1"/>
    <col min="2071" max="2071" width="6.85546875" style="1" customWidth="1"/>
    <col min="2072" max="2305" width="5.7109375" style="1"/>
    <col min="2306" max="2306" width="6.7109375" style="1" customWidth="1"/>
    <col min="2307" max="2307" width="5.7109375" style="1"/>
    <col min="2308" max="2308" width="6.85546875" style="1" customWidth="1"/>
    <col min="2309" max="2310" width="5.7109375" style="1"/>
    <col min="2311" max="2311" width="6.42578125" style="1" customWidth="1"/>
    <col min="2312" max="2313" width="6.140625" style="1" customWidth="1"/>
    <col min="2314" max="2321" width="5.7109375" style="1"/>
    <col min="2322" max="2322" width="12.28515625" style="1" customWidth="1"/>
    <col min="2323" max="2323" width="7.5703125" style="1" customWidth="1"/>
    <col min="2324" max="2325" width="5.7109375" style="1"/>
    <col min="2326" max="2326" width="6.140625" style="1" customWidth="1"/>
    <col min="2327" max="2327" width="6.85546875" style="1" customWidth="1"/>
    <col min="2328" max="2561" width="5.7109375" style="1"/>
    <col min="2562" max="2562" width="6.7109375" style="1" customWidth="1"/>
    <col min="2563" max="2563" width="5.7109375" style="1"/>
    <col min="2564" max="2564" width="6.85546875" style="1" customWidth="1"/>
    <col min="2565" max="2566" width="5.7109375" style="1"/>
    <col min="2567" max="2567" width="6.42578125" style="1" customWidth="1"/>
    <col min="2568" max="2569" width="6.140625" style="1" customWidth="1"/>
    <col min="2570" max="2577" width="5.7109375" style="1"/>
    <col min="2578" max="2578" width="12.28515625" style="1" customWidth="1"/>
    <col min="2579" max="2579" width="7.5703125" style="1" customWidth="1"/>
    <col min="2580" max="2581" width="5.7109375" style="1"/>
    <col min="2582" max="2582" width="6.140625" style="1" customWidth="1"/>
    <col min="2583" max="2583" width="6.85546875" style="1" customWidth="1"/>
    <col min="2584" max="2817" width="5.7109375" style="1"/>
    <col min="2818" max="2818" width="6.7109375" style="1" customWidth="1"/>
    <col min="2819" max="2819" width="5.7109375" style="1"/>
    <col min="2820" max="2820" width="6.85546875" style="1" customWidth="1"/>
    <col min="2821" max="2822" width="5.7109375" style="1"/>
    <col min="2823" max="2823" width="6.42578125" style="1" customWidth="1"/>
    <col min="2824" max="2825" width="6.140625" style="1" customWidth="1"/>
    <col min="2826" max="2833" width="5.7109375" style="1"/>
    <col min="2834" max="2834" width="12.28515625" style="1" customWidth="1"/>
    <col min="2835" max="2835" width="7.5703125" style="1" customWidth="1"/>
    <col min="2836" max="2837" width="5.7109375" style="1"/>
    <col min="2838" max="2838" width="6.140625" style="1" customWidth="1"/>
    <col min="2839" max="2839" width="6.85546875" style="1" customWidth="1"/>
    <col min="2840" max="3073" width="5.7109375" style="1"/>
    <col min="3074" max="3074" width="6.7109375" style="1" customWidth="1"/>
    <col min="3075" max="3075" width="5.7109375" style="1"/>
    <col min="3076" max="3076" width="6.85546875" style="1" customWidth="1"/>
    <col min="3077" max="3078" width="5.7109375" style="1"/>
    <col min="3079" max="3079" width="6.42578125" style="1" customWidth="1"/>
    <col min="3080" max="3081" width="6.140625" style="1" customWidth="1"/>
    <col min="3082" max="3089" width="5.7109375" style="1"/>
    <col min="3090" max="3090" width="12.28515625" style="1" customWidth="1"/>
    <col min="3091" max="3091" width="7.5703125" style="1" customWidth="1"/>
    <col min="3092" max="3093" width="5.7109375" style="1"/>
    <col min="3094" max="3094" width="6.140625" style="1" customWidth="1"/>
    <col min="3095" max="3095" width="6.85546875" style="1" customWidth="1"/>
    <col min="3096" max="3329" width="5.7109375" style="1"/>
    <col min="3330" max="3330" width="6.7109375" style="1" customWidth="1"/>
    <col min="3331" max="3331" width="5.7109375" style="1"/>
    <col min="3332" max="3332" width="6.85546875" style="1" customWidth="1"/>
    <col min="3333" max="3334" width="5.7109375" style="1"/>
    <col min="3335" max="3335" width="6.42578125" style="1" customWidth="1"/>
    <col min="3336" max="3337" width="6.140625" style="1" customWidth="1"/>
    <col min="3338" max="3345" width="5.7109375" style="1"/>
    <col min="3346" max="3346" width="12.28515625" style="1" customWidth="1"/>
    <col min="3347" max="3347" width="7.5703125" style="1" customWidth="1"/>
    <col min="3348" max="3349" width="5.7109375" style="1"/>
    <col min="3350" max="3350" width="6.140625" style="1" customWidth="1"/>
    <col min="3351" max="3351" width="6.85546875" style="1" customWidth="1"/>
    <col min="3352" max="3585" width="5.7109375" style="1"/>
    <col min="3586" max="3586" width="6.7109375" style="1" customWidth="1"/>
    <col min="3587" max="3587" width="5.7109375" style="1"/>
    <col min="3588" max="3588" width="6.85546875" style="1" customWidth="1"/>
    <col min="3589" max="3590" width="5.7109375" style="1"/>
    <col min="3591" max="3591" width="6.42578125" style="1" customWidth="1"/>
    <col min="3592" max="3593" width="6.140625" style="1" customWidth="1"/>
    <col min="3594" max="3601" width="5.7109375" style="1"/>
    <col min="3602" max="3602" width="12.28515625" style="1" customWidth="1"/>
    <col min="3603" max="3603" width="7.5703125" style="1" customWidth="1"/>
    <col min="3604" max="3605" width="5.7109375" style="1"/>
    <col min="3606" max="3606" width="6.140625" style="1" customWidth="1"/>
    <col min="3607" max="3607" width="6.85546875" style="1" customWidth="1"/>
    <col min="3608" max="3841" width="5.7109375" style="1"/>
    <col min="3842" max="3842" width="6.7109375" style="1" customWidth="1"/>
    <col min="3843" max="3843" width="5.7109375" style="1"/>
    <col min="3844" max="3844" width="6.85546875" style="1" customWidth="1"/>
    <col min="3845" max="3846" width="5.7109375" style="1"/>
    <col min="3847" max="3847" width="6.42578125" style="1" customWidth="1"/>
    <col min="3848" max="3849" width="6.140625" style="1" customWidth="1"/>
    <col min="3850" max="3857" width="5.7109375" style="1"/>
    <col min="3858" max="3858" width="12.28515625" style="1" customWidth="1"/>
    <col min="3859" max="3859" width="7.5703125" style="1" customWidth="1"/>
    <col min="3860" max="3861" width="5.7109375" style="1"/>
    <col min="3862" max="3862" width="6.140625" style="1" customWidth="1"/>
    <col min="3863" max="3863" width="6.85546875" style="1" customWidth="1"/>
    <col min="3864" max="4097" width="5.7109375" style="1"/>
    <col min="4098" max="4098" width="6.7109375" style="1" customWidth="1"/>
    <col min="4099" max="4099" width="5.7109375" style="1"/>
    <col min="4100" max="4100" width="6.85546875" style="1" customWidth="1"/>
    <col min="4101" max="4102" width="5.7109375" style="1"/>
    <col min="4103" max="4103" width="6.42578125" style="1" customWidth="1"/>
    <col min="4104" max="4105" width="6.140625" style="1" customWidth="1"/>
    <col min="4106" max="4113" width="5.7109375" style="1"/>
    <col min="4114" max="4114" width="12.28515625" style="1" customWidth="1"/>
    <col min="4115" max="4115" width="7.5703125" style="1" customWidth="1"/>
    <col min="4116" max="4117" width="5.7109375" style="1"/>
    <col min="4118" max="4118" width="6.140625" style="1" customWidth="1"/>
    <col min="4119" max="4119" width="6.85546875" style="1" customWidth="1"/>
    <col min="4120" max="4353" width="5.7109375" style="1"/>
    <col min="4354" max="4354" width="6.7109375" style="1" customWidth="1"/>
    <col min="4355" max="4355" width="5.7109375" style="1"/>
    <col min="4356" max="4356" width="6.85546875" style="1" customWidth="1"/>
    <col min="4357" max="4358" width="5.7109375" style="1"/>
    <col min="4359" max="4359" width="6.42578125" style="1" customWidth="1"/>
    <col min="4360" max="4361" width="6.140625" style="1" customWidth="1"/>
    <col min="4362" max="4369" width="5.7109375" style="1"/>
    <col min="4370" max="4370" width="12.28515625" style="1" customWidth="1"/>
    <col min="4371" max="4371" width="7.5703125" style="1" customWidth="1"/>
    <col min="4372" max="4373" width="5.7109375" style="1"/>
    <col min="4374" max="4374" width="6.140625" style="1" customWidth="1"/>
    <col min="4375" max="4375" width="6.85546875" style="1" customWidth="1"/>
    <col min="4376" max="4609" width="5.7109375" style="1"/>
    <col min="4610" max="4610" width="6.7109375" style="1" customWidth="1"/>
    <col min="4611" max="4611" width="5.7109375" style="1"/>
    <col min="4612" max="4612" width="6.85546875" style="1" customWidth="1"/>
    <col min="4613" max="4614" width="5.7109375" style="1"/>
    <col min="4615" max="4615" width="6.42578125" style="1" customWidth="1"/>
    <col min="4616" max="4617" width="6.140625" style="1" customWidth="1"/>
    <col min="4618" max="4625" width="5.7109375" style="1"/>
    <col min="4626" max="4626" width="12.28515625" style="1" customWidth="1"/>
    <col min="4627" max="4627" width="7.5703125" style="1" customWidth="1"/>
    <col min="4628" max="4629" width="5.7109375" style="1"/>
    <col min="4630" max="4630" width="6.140625" style="1" customWidth="1"/>
    <col min="4631" max="4631" width="6.85546875" style="1" customWidth="1"/>
    <col min="4632" max="4865" width="5.7109375" style="1"/>
    <col min="4866" max="4866" width="6.7109375" style="1" customWidth="1"/>
    <col min="4867" max="4867" width="5.7109375" style="1"/>
    <col min="4868" max="4868" width="6.85546875" style="1" customWidth="1"/>
    <col min="4869" max="4870" width="5.7109375" style="1"/>
    <col min="4871" max="4871" width="6.42578125" style="1" customWidth="1"/>
    <col min="4872" max="4873" width="6.140625" style="1" customWidth="1"/>
    <col min="4874" max="4881" width="5.7109375" style="1"/>
    <col min="4882" max="4882" width="12.28515625" style="1" customWidth="1"/>
    <col min="4883" max="4883" width="7.5703125" style="1" customWidth="1"/>
    <col min="4884" max="4885" width="5.7109375" style="1"/>
    <col min="4886" max="4886" width="6.140625" style="1" customWidth="1"/>
    <col min="4887" max="4887" width="6.85546875" style="1" customWidth="1"/>
    <col min="4888" max="5121" width="5.7109375" style="1"/>
    <col min="5122" max="5122" width="6.7109375" style="1" customWidth="1"/>
    <col min="5123" max="5123" width="5.7109375" style="1"/>
    <col min="5124" max="5124" width="6.85546875" style="1" customWidth="1"/>
    <col min="5125" max="5126" width="5.7109375" style="1"/>
    <col min="5127" max="5127" width="6.42578125" style="1" customWidth="1"/>
    <col min="5128" max="5129" width="6.140625" style="1" customWidth="1"/>
    <col min="5130" max="5137" width="5.7109375" style="1"/>
    <col min="5138" max="5138" width="12.28515625" style="1" customWidth="1"/>
    <col min="5139" max="5139" width="7.5703125" style="1" customWidth="1"/>
    <col min="5140" max="5141" width="5.7109375" style="1"/>
    <col min="5142" max="5142" width="6.140625" style="1" customWidth="1"/>
    <col min="5143" max="5143" width="6.85546875" style="1" customWidth="1"/>
    <col min="5144" max="5377" width="5.7109375" style="1"/>
    <col min="5378" max="5378" width="6.7109375" style="1" customWidth="1"/>
    <col min="5379" max="5379" width="5.7109375" style="1"/>
    <col min="5380" max="5380" width="6.85546875" style="1" customWidth="1"/>
    <col min="5381" max="5382" width="5.7109375" style="1"/>
    <col min="5383" max="5383" width="6.42578125" style="1" customWidth="1"/>
    <col min="5384" max="5385" width="6.140625" style="1" customWidth="1"/>
    <col min="5386" max="5393" width="5.7109375" style="1"/>
    <col min="5394" max="5394" width="12.28515625" style="1" customWidth="1"/>
    <col min="5395" max="5395" width="7.5703125" style="1" customWidth="1"/>
    <col min="5396" max="5397" width="5.7109375" style="1"/>
    <col min="5398" max="5398" width="6.140625" style="1" customWidth="1"/>
    <col min="5399" max="5399" width="6.85546875" style="1" customWidth="1"/>
    <col min="5400" max="5633" width="5.7109375" style="1"/>
    <col min="5634" max="5634" width="6.7109375" style="1" customWidth="1"/>
    <col min="5635" max="5635" width="5.7109375" style="1"/>
    <col min="5636" max="5636" width="6.85546875" style="1" customWidth="1"/>
    <col min="5637" max="5638" width="5.7109375" style="1"/>
    <col min="5639" max="5639" width="6.42578125" style="1" customWidth="1"/>
    <col min="5640" max="5641" width="6.140625" style="1" customWidth="1"/>
    <col min="5642" max="5649" width="5.7109375" style="1"/>
    <col min="5650" max="5650" width="12.28515625" style="1" customWidth="1"/>
    <col min="5651" max="5651" width="7.5703125" style="1" customWidth="1"/>
    <col min="5652" max="5653" width="5.7109375" style="1"/>
    <col min="5654" max="5654" width="6.140625" style="1" customWidth="1"/>
    <col min="5655" max="5655" width="6.85546875" style="1" customWidth="1"/>
    <col min="5656" max="5889" width="5.7109375" style="1"/>
    <col min="5890" max="5890" width="6.7109375" style="1" customWidth="1"/>
    <col min="5891" max="5891" width="5.7109375" style="1"/>
    <col min="5892" max="5892" width="6.85546875" style="1" customWidth="1"/>
    <col min="5893" max="5894" width="5.7109375" style="1"/>
    <col min="5895" max="5895" width="6.42578125" style="1" customWidth="1"/>
    <col min="5896" max="5897" width="6.140625" style="1" customWidth="1"/>
    <col min="5898" max="5905" width="5.7109375" style="1"/>
    <col min="5906" max="5906" width="12.28515625" style="1" customWidth="1"/>
    <col min="5907" max="5907" width="7.5703125" style="1" customWidth="1"/>
    <col min="5908" max="5909" width="5.7109375" style="1"/>
    <col min="5910" max="5910" width="6.140625" style="1" customWidth="1"/>
    <col min="5911" max="5911" width="6.85546875" style="1" customWidth="1"/>
    <col min="5912" max="6145" width="5.7109375" style="1"/>
    <col min="6146" max="6146" width="6.7109375" style="1" customWidth="1"/>
    <col min="6147" max="6147" width="5.7109375" style="1"/>
    <col min="6148" max="6148" width="6.85546875" style="1" customWidth="1"/>
    <col min="6149" max="6150" width="5.7109375" style="1"/>
    <col min="6151" max="6151" width="6.42578125" style="1" customWidth="1"/>
    <col min="6152" max="6153" width="6.140625" style="1" customWidth="1"/>
    <col min="6154" max="6161" width="5.7109375" style="1"/>
    <col min="6162" max="6162" width="12.28515625" style="1" customWidth="1"/>
    <col min="6163" max="6163" width="7.5703125" style="1" customWidth="1"/>
    <col min="6164" max="6165" width="5.7109375" style="1"/>
    <col min="6166" max="6166" width="6.140625" style="1" customWidth="1"/>
    <col min="6167" max="6167" width="6.85546875" style="1" customWidth="1"/>
    <col min="6168" max="6401" width="5.7109375" style="1"/>
    <col min="6402" max="6402" width="6.7109375" style="1" customWidth="1"/>
    <col min="6403" max="6403" width="5.7109375" style="1"/>
    <col min="6404" max="6404" width="6.85546875" style="1" customWidth="1"/>
    <col min="6405" max="6406" width="5.7109375" style="1"/>
    <col min="6407" max="6407" width="6.42578125" style="1" customWidth="1"/>
    <col min="6408" max="6409" width="6.140625" style="1" customWidth="1"/>
    <col min="6410" max="6417" width="5.7109375" style="1"/>
    <col min="6418" max="6418" width="12.28515625" style="1" customWidth="1"/>
    <col min="6419" max="6419" width="7.5703125" style="1" customWidth="1"/>
    <col min="6420" max="6421" width="5.7109375" style="1"/>
    <col min="6422" max="6422" width="6.140625" style="1" customWidth="1"/>
    <col min="6423" max="6423" width="6.85546875" style="1" customWidth="1"/>
    <col min="6424" max="6657" width="5.7109375" style="1"/>
    <col min="6658" max="6658" width="6.7109375" style="1" customWidth="1"/>
    <col min="6659" max="6659" width="5.7109375" style="1"/>
    <col min="6660" max="6660" width="6.85546875" style="1" customWidth="1"/>
    <col min="6661" max="6662" width="5.7109375" style="1"/>
    <col min="6663" max="6663" width="6.42578125" style="1" customWidth="1"/>
    <col min="6664" max="6665" width="6.140625" style="1" customWidth="1"/>
    <col min="6666" max="6673" width="5.7109375" style="1"/>
    <col min="6674" max="6674" width="12.28515625" style="1" customWidth="1"/>
    <col min="6675" max="6675" width="7.5703125" style="1" customWidth="1"/>
    <col min="6676" max="6677" width="5.7109375" style="1"/>
    <col min="6678" max="6678" width="6.140625" style="1" customWidth="1"/>
    <col min="6679" max="6679" width="6.85546875" style="1" customWidth="1"/>
    <col min="6680" max="6913" width="5.7109375" style="1"/>
    <col min="6914" max="6914" width="6.7109375" style="1" customWidth="1"/>
    <col min="6915" max="6915" width="5.7109375" style="1"/>
    <col min="6916" max="6916" width="6.85546875" style="1" customWidth="1"/>
    <col min="6917" max="6918" width="5.7109375" style="1"/>
    <col min="6919" max="6919" width="6.42578125" style="1" customWidth="1"/>
    <col min="6920" max="6921" width="6.140625" style="1" customWidth="1"/>
    <col min="6922" max="6929" width="5.7109375" style="1"/>
    <col min="6930" max="6930" width="12.28515625" style="1" customWidth="1"/>
    <col min="6931" max="6931" width="7.5703125" style="1" customWidth="1"/>
    <col min="6932" max="6933" width="5.7109375" style="1"/>
    <col min="6934" max="6934" width="6.140625" style="1" customWidth="1"/>
    <col min="6935" max="6935" width="6.85546875" style="1" customWidth="1"/>
    <col min="6936" max="7169" width="5.7109375" style="1"/>
    <col min="7170" max="7170" width="6.7109375" style="1" customWidth="1"/>
    <col min="7171" max="7171" width="5.7109375" style="1"/>
    <col min="7172" max="7172" width="6.85546875" style="1" customWidth="1"/>
    <col min="7173" max="7174" width="5.7109375" style="1"/>
    <col min="7175" max="7175" width="6.42578125" style="1" customWidth="1"/>
    <col min="7176" max="7177" width="6.140625" style="1" customWidth="1"/>
    <col min="7178" max="7185" width="5.7109375" style="1"/>
    <col min="7186" max="7186" width="12.28515625" style="1" customWidth="1"/>
    <col min="7187" max="7187" width="7.5703125" style="1" customWidth="1"/>
    <col min="7188" max="7189" width="5.7109375" style="1"/>
    <col min="7190" max="7190" width="6.140625" style="1" customWidth="1"/>
    <col min="7191" max="7191" width="6.85546875" style="1" customWidth="1"/>
    <col min="7192" max="7425" width="5.7109375" style="1"/>
    <col min="7426" max="7426" width="6.7109375" style="1" customWidth="1"/>
    <col min="7427" max="7427" width="5.7109375" style="1"/>
    <col min="7428" max="7428" width="6.85546875" style="1" customWidth="1"/>
    <col min="7429" max="7430" width="5.7109375" style="1"/>
    <col min="7431" max="7431" width="6.42578125" style="1" customWidth="1"/>
    <col min="7432" max="7433" width="6.140625" style="1" customWidth="1"/>
    <col min="7434" max="7441" width="5.7109375" style="1"/>
    <col min="7442" max="7442" width="12.28515625" style="1" customWidth="1"/>
    <col min="7443" max="7443" width="7.5703125" style="1" customWidth="1"/>
    <col min="7444" max="7445" width="5.7109375" style="1"/>
    <col min="7446" max="7446" width="6.140625" style="1" customWidth="1"/>
    <col min="7447" max="7447" width="6.85546875" style="1" customWidth="1"/>
    <col min="7448" max="7681" width="5.7109375" style="1"/>
    <col min="7682" max="7682" width="6.7109375" style="1" customWidth="1"/>
    <col min="7683" max="7683" width="5.7109375" style="1"/>
    <col min="7684" max="7684" width="6.85546875" style="1" customWidth="1"/>
    <col min="7685" max="7686" width="5.7109375" style="1"/>
    <col min="7687" max="7687" width="6.42578125" style="1" customWidth="1"/>
    <col min="7688" max="7689" width="6.140625" style="1" customWidth="1"/>
    <col min="7690" max="7697" width="5.7109375" style="1"/>
    <col min="7698" max="7698" width="12.28515625" style="1" customWidth="1"/>
    <col min="7699" max="7699" width="7.5703125" style="1" customWidth="1"/>
    <col min="7700" max="7701" width="5.7109375" style="1"/>
    <col min="7702" max="7702" width="6.140625" style="1" customWidth="1"/>
    <col min="7703" max="7703" width="6.85546875" style="1" customWidth="1"/>
    <col min="7704" max="7937" width="5.7109375" style="1"/>
    <col min="7938" max="7938" width="6.7109375" style="1" customWidth="1"/>
    <col min="7939" max="7939" width="5.7109375" style="1"/>
    <col min="7940" max="7940" width="6.85546875" style="1" customWidth="1"/>
    <col min="7941" max="7942" width="5.7109375" style="1"/>
    <col min="7943" max="7943" width="6.42578125" style="1" customWidth="1"/>
    <col min="7944" max="7945" width="6.140625" style="1" customWidth="1"/>
    <col min="7946" max="7953" width="5.7109375" style="1"/>
    <col min="7954" max="7954" width="12.28515625" style="1" customWidth="1"/>
    <col min="7955" max="7955" width="7.5703125" style="1" customWidth="1"/>
    <col min="7956" max="7957" width="5.7109375" style="1"/>
    <col min="7958" max="7958" width="6.140625" style="1" customWidth="1"/>
    <col min="7959" max="7959" width="6.85546875" style="1" customWidth="1"/>
    <col min="7960" max="8193" width="5.7109375" style="1"/>
    <col min="8194" max="8194" width="6.7109375" style="1" customWidth="1"/>
    <col min="8195" max="8195" width="5.7109375" style="1"/>
    <col min="8196" max="8196" width="6.85546875" style="1" customWidth="1"/>
    <col min="8197" max="8198" width="5.7109375" style="1"/>
    <col min="8199" max="8199" width="6.42578125" style="1" customWidth="1"/>
    <col min="8200" max="8201" width="6.140625" style="1" customWidth="1"/>
    <col min="8202" max="8209" width="5.7109375" style="1"/>
    <col min="8210" max="8210" width="12.28515625" style="1" customWidth="1"/>
    <col min="8211" max="8211" width="7.5703125" style="1" customWidth="1"/>
    <col min="8212" max="8213" width="5.7109375" style="1"/>
    <col min="8214" max="8214" width="6.140625" style="1" customWidth="1"/>
    <col min="8215" max="8215" width="6.85546875" style="1" customWidth="1"/>
    <col min="8216" max="8449" width="5.7109375" style="1"/>
    <col min="8450" max="8450" width="6.7109375" style="1" customWidth="1"/>
    <col min="8451" max="8451" width="5.7109375" style="1"/>
    <col min="8452" max="8452" width="6.85546875" style="1" customWidth="1"/>
    <col min="8453" max="8454" width="5.7109375" style="1"/>
    <col min="8455" max="8455" width="6.42578125" style="1" customWidth="1"/>
    <col min="8456" max="8457" width="6.140625" style="1" customWidth="1"/>
    <col min="8458" max="8465" width="5.7109375" style="1"/>
    <col min="8466" max="8466" width="12.28515625" style="1" customWidth="1"/>
    <col min="8467" max="8467" width="7.5703125" style="1" customWidth="1"/>
    <col min="8468" max="8469" width="5.7109375" style="1"/>
    <col min="8470" max="8470" width="6.140625" style="1" customWidth="1"/>
    <col min="8471" max="8471" width="6.85546875" style="1" customWidth="1"/>
    <col min="8472" max="8705" width="5.7109375" style="1"/>
    <col min="8706" max="8706" width="6.7109375" style="1" customWidth="1"/>
    <col min="8707" max="8707" width="5.7109375" style="1"/>
    <col min="8708" max="8708" width="6.85546875" style="1" customWidth="1"/>
    <col min="8709" max="8710" width="5.7109375" style="1"/>
    <col min="8711" max="8711" width="6.42578125" style="1" customWidth="1"/>
    <col min="8712" max="8713" width="6.140625" style="1" customWidth="1"/>
    <col min="8714" max="8721" width="5.7109375" style="1"/>
    <col min="8722" max="8722" width="12.28515625" style="1" customWidth="1"/>
    <col min="8723" max="8723" width="7.5703125" style="1" customWidth="1"/>
    <col min="8724" max="8725" width="5.7109375" style="1"/>
    <col min="8726" max="8726" width="6.140625" style="1" customWidth="1"/>
    <col min="8727" max="8727" width="6.85546875" style="1" customWidth="1"/>
    <col min="8728" max="8961" width="5.7109375" style="1"/>
    <col min="8962" max="8962" width="6.7109375" style="1" customWidth="1"/>
    <col min="8963" max="8963" width="5.7109375" style="1"/>
    <col min="8964" max="8964" width="6.85546875" style="1" customWidth="1"/>
    <col min="8965" max="8966" width="5.7109375" style="1"/>
    <col min="8967" max="8967" width="6.42578125" style="1" customWidth="1"/>
    <col min="8968" max="8969" width="6.140625" style="1" customWidth="1"/>
    <col min="8970" max="8977" width="5.7109375" style="1"/>
    <col min="8978" max="8978" width="12.28515625" style="1" customWidth="1"/>
    <col min="8979" max="8979" width="7.5703125" style="1" customWidth="1"/>
    <col min="8980" max="8981" width="5.7109375" style="1"/>
    <col min="8982" max="8982" width="6.140625" style="1" customWidth="1"/>
    <col min="8983" max="8983" width="6.85546875" style="1" customWidth="1"/>
    <col min="8984" max="9217" width="5.7109375" style="1"/>
    <col min="9218" max="9218" width="6.7109375" style="1" customWidth="1"/>
    <col min="9219" max="9219" width="5.7109375" style="1"/>
    <col min="9220" max="9220" width="6.85546875" style="1" customWidth="1"/>
    <col min="9221" max="9222" width="5.7109375" style="1"/>
    <col min="9223" max="9223" width="6.42578125" style="1" customWidth="1"/>
    <col min="9224" max="9225" width="6.140625" style="1" customWidth="1"/>
    <col min="9226" max="9233" width="5.7109375" style="1"/>
    <col min="9234" max="9234" width="12.28515625" style="1" customWidth="1"/>
    <col min="9235" max="9235" width="7.5703125" style="1" customWidth="1"/>
    <col min="9236" max="9237" width="5.7109375" style="1"/>
    <col min="9238" max="9238" width="6.140625" style="1" customWidth="1"/>
    <col min="9239" max="9239" width="6.85546875" style="1" customWidth="1"/>
    <col min="9240" max="9473" width="5.7109375" style="1"/>
    <col min="9474" max="9474" width="6.7109375" style="1" customWidth="1"/>
    <col min="9475" max="9475" width="5.7109375" style="1"/>
    <col min="9476" max="9476" width="6.85546875" style="1" customWidth="1"/>
    <col min="9477" max="9478" width="5.7109375" style="1"/>
    <col min="9479" max="9479" width="6.42578125" style="1" customWidth="1"/>
    <col min="9480" max="9481" width="6.140625" style="1" customWidth="1"/>
    <col min="9482" max="9489" width="5.7109375" style="1"/>
    <col min="9490" max="9490" width="12.28515625" style="1" customWidth="1"/>
    <col min="9491" max="9491" width="7.5703125" style="1" customWidth="1"/>
    <col min="9492" max="9493" width="5.7109375" style="1"/>
    <col min="9494" max="9494" width="6.140625" style="1" customWidth="1"/>
    <col min="9495" max="9495" width="6.85546875" style="1" customWidth="1"/>
    <col min="9496" max="9729" width="5.7109375" style="1"/>
    <col min="9730" max="9730" width="6.7109375" style="1" customWidth="1"/>
    <col min="9731" max="9731" width="5.7109375" style="1"/>
    <col min="9732" max="9732" width="6.85546875" style="1" customWidth="1"/>
    <col min="9733" max="9734" width="5.7109375" style="1"/>
    <col min="9735" max="9735" width="6.42578125" style="1" customWidth="1"/>
    <col min="9736" max="9737" width="6.140625" style="1" customWidth="1"/>
    <col min="9738" max="9745" width="5.7109375" style="1"/>
    <col min="9746" max="9746" width="12.28515625" style="1" customWidth="1"/>
    <col min="9747" max="9747" width="7.5703125" style="1" customWidth="1"/>
    <col min="9748" max="9749" width="5.7109375" style="1"/>
    <col min="9750" max="9750" width="6.140625" style="1" customWidth="1"/>
    <col min="9751" max="9751" width="6.85546875" style="1" customWidth="1"/>
    <col min="9752" max="9985" width="5.7109375" style="1"/>
    <col min="9986" max="9986" width="6.7109375" style="1" customWidth="1"/>
    <col min="9987" max="9987" width="5.7109375" style="1"/>
    <col min="9988" max="9988" width="6.85546875" style="1" customWidth="1"/>
    <col min="9989" max="9990" width="5.7109375" style="1"/>
    <col min="9991" max="9991" width="6.42578125" style="1" customWidth="1"/>
    <col min="9992" max="9993" width="6.140625" style="1" customWidth="1"/>
    <col min="9994" max="10001" width="5.7109375" style="1"/>
    <col min="10002" max="10002" width="12.28515625" style="1" customWidth="1"/>
    <col min="10003" max="10003" width="7.5703125" style="1" customWidth="1"/>
    <col min="10004" max="10005" width="5.7109375" style="1"/>
    <col min="10006" max="10006" width="6.140625" style="1" customWidth="1"/>
    <col min="10007" max="10007" width="6.85546875" style="1" customWidth="1"/>
    <col min="10008" max="10241" width="5.7109375" style="1"/>
    <col min="10242" max="10242" width="6.7109375" style="1" customWidth="1"/>
    <col min="10243" max="10243" width="5.7109375" style="1"/>
    <col min="10244" max="10244" width="6.85546875" style="1" customWidth="1"/>
    <col min="10245" max="10246" width="5.7109375" style="1"/>
    <col min="10247" max="10247" width="6.42578125" style="1" customWidth="1"/>
    <col min="10248" max="10249" width="6.140625" style="1" customWidth="1"/>
    <col min="10250" max="10257" width="5.7109375" style="1"/>
    <col min="10258" max="10258" width="12.28515625" style="1" customWidth="1"/>
    <col min="10259" max="10259" width="7.5703125" style="1" customWidth="1"/>
    <col min="10260" max="10261" width="5.7109375" style="1"/>
    <col min="10262" max="10262" width="6.140625" style="1" customWidth="1"/>
    <col min="10263" max="10263" width="6.85546875" style="1" customWidth="1"/>
    <col min="10264" max="10497" width="5.7109375" style="1"/>
    <col min="10498" max="10498" width="6.7109375" style="1" customWidth="1"/>
    <col min="10499" max="10499" width="5.7109375" style="1"/>
    <col min="10500" max="10500" width="6.85546875" style="1" customWidth="1"/>
    <col min="10501" max="10502" width="5.7109375" style="1"/>
    <col min="10503" max="10503" width="6.42578125" style="1" customWidth="1"/>
    <col min="10504" max="10505" width="6.140625" style="1" customWidth="1"/>
    <col min="10506" max="10513" width="5.7109375" style="1"/>
    <col min="10514" max="10514" width="12.28515625" style="1" customWidth="1"/>
    <col min="10515" max="10515" width="7.5703125" style="1" customWidth="1"/>
    <col min="10516" max="10517" width="5.7109375" style="1"/>
    <col min="10518" max="10518" width="6.140625" style="1" customWidth="1"/>
    <col min="10519" max="10519" width="6.85546875" style="1" customWidth="1"/>
    <col min="10520" max="10753" width="5.7109375" style="1"/>
    <col min="10754" max="10754" width="6.7109375" style="1" customWidth="1"/>
    <col min="10755" max="10755" width="5.7109375" style="1"/>
    <col min="10756" max="10756" width="6.85546875" style="1" customWidth="1"/>
    <col min="10757" max="10758" width="5.7109375" style="1"/>
    <col min="10759" max="10759" width="6.42578125" style="1" customWidth="1"/>
    <col min="10760" max="10761" width="6.140625" style="1" customWidth="1"/>
    <col min="10762" max="10769" width="5.7109375" style="1"/>
    <col min="10770" max="10770" width="12.28515625" style="1" customWidth="1"/>
    <col min="10771" max="10771" width="7.5703125" style="1" customWidth="1"/>
    <col min="10772" max="10773" width="5.7109375" style="1"/>
    <col min="10774" max="10774" width="6.140625" style="1" customWidth="1"/>
    <col min="10775" max="10775" width="6.85546875" style="1" customWidth="1"/>
    <col min="10776" max="11009" width="5.7109375" style="1"/>
    <col min="11010" max="11010" width="6.7109375" style="1" customWidth="1"/>
    <col min="11011" max="11011" width="5.7109375" style="1"/>
    <col min="11012" max="11012" width="6.85546875" style="1" customWidth="1"/>
    <col min="11013" max="11014" width="5.7109375" style="1"/>
    <col min="11015" max="11015" width="6.42578125" style="1" customWidth="1"/>
    <col min="11016" max="11017" width="6.140625" style="1" customWidth="1"/>
    <col min="11018" max="11025" width="5.7109375" style="1"/>
    <col min="11026" max="11026" width="12.28515625" style="1" customWidth="1"/>
    <col min="11027" max="11027" width="7.5703125" style="1" customWidth="1"/>
    <col min="11028" max="11029" width="5.7109375" style="1"/>
    <col min="11030" max="11030" width="6.140625" style="1" customWidth="1"/>
    <col min="11031" max="11031" width="6.85546875" style="1" customWidth="1"/>
    <col min="11032" max="11265" width="5.7109375" style="1"/>
    <col min="11266" max="11266" width="6.7109375" style="1" customWidth="1"/>
    <col min="11267" max="11267" width="5.7109375" style="1"/>
    <col min="11268" max="11268" width="6.85546875" style="1" customWidth="1"/>
    <col min="11269" max="11270" width="5.7109375" style="1"/>
    <col min="11271" max="11271" width="6.42578125" style="1" customWidth="1"/>
    <col min="11272" max="11273" width="6.140625" style="1" customWidth="1"/>
    <col min="11274" max="11281" width="5.7109375" style="1"/>
    <col min="11282" max="11282" width="12.28515625" style="1" customWidth="1"/>
    <col min="11283" max="11283" width="7.5703125" style="1" customWidth="1"/>
    <col min="11284" max="11285" width="5.7109375" style="1"/>
    <col min="11286" max="11286" width="6.140625" style="1" customWidth="1"/>
    <col min="11287" max="11287" width="6.85546875" style="1" customWidth="1"/>
    <col min="11288" max="11521" width="5.7109375" style="1"/>
    <col min="11522" max="11522" width="6.7109375" style="1" customWidth="1"/>
    <col min="11523" max="11523" width="5.7109375" style="1"/>
    <col min="11524" max="11524" width="6.85546875" style="1" customWidth="1"/>
    <col min="11525" max="11526" width="5.7109375" style="1"/>
    <col min="11527" max="11527" width="6.42578125" style="1" customWidth="1"/>
    <col min="11528" max="11529" width="6.140625" style="1" customWidth="1"/>
    <col min="11530" max="11537" width="5.7109375" style="1"/>
    <col min="11538" max="11538" width="12.28515625" style="1" customWidth="1"/>
    <col min="11539" max="11539" width="7.5703125" style="1" customWidth="1"/>
    <col min="11540" max="11541" width="5.7109375" style="1"/>
    <col min="11542" max="11542" width="6.140625" style="1" customWidth="1"/>
    <col min="11543" max="11543" width="6.85546875" style="1" customWidth="1"/>
    <col min="11544" max="11777" width="5.7109375" style="1"/>
    <col min="11778" max="11778" width="6.7109375" style="1" customWidth="1"/>
    <col min="11779" max="11779" width="5.7109375" style="1"/>
    <col min="11780" max="11780" width="6.85546875" style="1" customWidth="1"/>
    <col min="11781" max="11782" width="5.7109375" style="1"/>
    <col min="11783" max="11783" width="6.42578125" style="1" customWidth="1"/>
    <col min="11784" max="11785" width="6.140625" style="1" customWidth="1"/>
    <col min="11786" max="11793" width="5.7109375" style="1"/>
    <col min="11794" max="11794" width="12.28515625" style="1" customWidth="1"/>
    <col min="11795" max="11795" width="7.5703125" style="1" customWidth="1"/>
    <col min="11796" max="11797" width="5.7109375" style="1"/>
    <col min="11798" max="11798" width="6.140625" style="1" customWidth="1"/>
    <col min="11799" max="11799" width="6.85546875" style="1" customWidth="1"/>
    <col min="11800" max="12033" width="5.7109375" style="1"/>
    <col min="12034" max="12034" width="6.7109375" style="1" customWidth="1"/>
    <col min="12035" max="12035" width="5.7109375" style="1"/>
    <col min="12036" max="12036" width="6.85546875" style="1" customWidth="1"/>
    <col min="12037" max="12038" width="5.7109375" style="1"/>
    <col min="12039" max="12039" width="6.42578125" style="1" customWidth="1"/>
    <col min="12040" max="12041" width="6.140625" style="1" customWidth="1"/>
    <col min="12042" max="12049" width="5.7109375" style="1"/>
    <col min="12050" max="12050" width="12.28515625" style="1" customWidth="1"/>
    <col min="12051" max="12051" width="7.5703125" style="1" customWidth="1"/>
    <col min="12052" max="12053" width="5.7109375" style="1"/>
    <col min="12054" max="12054" width="6.140625" style="1" customWidth="1"/>
    <col min="12055" max="12055" width="6.85546875" style="1" customWidth="1"/>
    <col min="12056" max="12289" width="5.7109375" style="1"/>
    <col min="12290" max="12290" width="6.7109375" style="1" customWidth="1"/>
    <col min="12291" max="12291" width="5.7109375" style="1"/>
    <col min="12292" max="12292" width="6.85546875" style="1" customWidth="1"/>
    <col min="12293" max="12294" width="5.7109375" style="1"/>
    <col min="12295" max="12295" width="6.42578125" style="1" customWidth="1"/>
    <col min="12296" max="12297" width="6.140625" style="1" customWidth="1"/>
    <col min="12298" max="12305" width="5.7109375" style="1"/>
    <col min="12306" max="12306" width="12.28515625" style="1" customWidth="1"/>
    <col min="12307" max="12307" width="7.5703125" style="1" customWidth="1"/>
    <col min="12308" max="12309" width="5.7109375" style="1"/>
    <col min="12310" max="12310" width="6.140625" style="1" customWidth="1"/>
    <col min="12311" max="12311" width="6.85546875" style="1" customWidth="1"/>
    <col min="12312" max="12545" width="5.7109375" style="1"/>
    <col min="12546" max="12546" width="6.7109375" style="1" customWidth="1"/>
    <col min="12547" max="12547" width="5.7109375" style="1"/>
    <col min="12548" max="12548" width="6.85546875" style="1" customWidth="1"/>
    <col min="12549" max="12550" width="5.7109375" style="1"/>
    <col min="12551" max="12551" width="6.42578125" style="1" customWidth="1"/>
    <col min="12552" max="12553" width="6.140625" style="1" customWidth="1"/>
    <col min="12554" max="12561" width="5.7109375" style="1"/>
    <col min="12562" max="12562" width="12.28515625" style="1" customWidth="1"/>
    <col min="12563" max="12563" width="7.5703125" style="1" customWidth="1"/>
    <col min="12564" max="12565" width="5.7109375" style="1"/>
    <col min="12566" max="12566" width="6.140625" style="1" customWidth="1"/>
    <col min="12567" max="12567" width="6.85546875" style="1" customWidth="1"/>
    <col min="12568" max="12801" width="5.7109375" style="1"/>
    <col min="12802" max="12802" width="6.7109375" style="1" customWidth="1"/>
    <col min="12803" max="12803" width="5.7109375" style="1"/>
    <col min="12804" max="12804" width="6.85546875" style="1" customWidth="1"/>
    <col min="12805" max="12806" width="5.7109375" style="1"/>
    <col min="12807" max="12807" width="6.42578125" style="1" customWidth="1"/>
    <col min="12808" max="12809" width="6.140625" style="1" customWidth="1"/>
    <col min="12810" max="12817" width="5.7109375" style="1"/>
    <col min="12818" max="12818" width="12.28515625" style="1" customWidth="1"/>
    <col min="12819" max="12819" width="7.5703125" style="1" customWidth="1"/>
    <col min="12820" max="12821" width="5.7109375" style="1"/>
    <col min="12822" max="12822" width="6.140625" style="1" customWidth="1"/>
    <col min="12823" max="12823" width="6.85546875" style="1" customWidth="1"/>
    <col min="12824" max="13057" width="5.7109375" style="1"/>
    <col min="13058" max="13058" width="6.7109375" style="1" customWidth="1"/>
    <col min="13059" max="13059" width="5.7109375" style="1"/>
    <col min="13060" max="13060" width="6.85546875" style="1" customWidth="1"/>
    <col min="13061" max="13062" width="5.7109375" style="1"/>
    <col min="13063" max="13063" width="6.42578125" style="1" customWidth="1"/>
    <col min="13064" max="13065" width="6.140625" style="1" customWidth="1"/>
    <col min="13066" max="13073" width="5.7109375" style="1"/>
    <col min="13074" max="13074" width="12.28515625" style="1" customWidth="1"/>
    <col min="13075" max="13075" width="7.5703125" style="1" customWidth="1"/>
    <col min="13076" max="13077" width="5.7109375" style="1"/>
    <col min="13078" max="13078" width="6.140625" style="1" customWidth="1"/>
    <col min="13079" max="13079" width="6.85546875" style="1" customWidth="1"/>
    <col min="13080" max="13313" width="5.7109375" style="1"/>
    <col min="13314" max="13314" width="6.7109375" style="1" customWidth="1"/>
    <col min="13315" max="13315" width="5.7109375" style="1"/>
    <col min="13316" max="13316" width="6.85546875" style="1" customWidth="1"/>
    <col min="13317" max="13318" width="5.7109375" style="1"/>
    <col min="13319" max="13319" width="6.42578125" style="1" customWidth="1"/>
    <col min="13320" max="13321" width="6.140625" style="1" customWidth="1"/>
    <col min="13322" max="13329" width="5.7109375" style="1"/>
    <col min="13330" max="13330" width="12.28515625" style="1" customWidth="1"/>
    <col min="13331" max="13331" width="7.5703125" style="1" customWidth="1"/>
    <col min="13332" max="13333" width="5.7109375" style="1"/>
    <col min="13334" max="13334" width="6.140625" style="1" customWidth="1"/>
    <col min="13335" max="13335" width="6.85546875" style="1" customWidth="1"/>
    <col min="13336" max="13569" width="5.7109375" style="1"/>
    <col min="13570" max="13570" width="6.7109375" style="1" customWidth="1"/>
    <col min="13571" max="13571" width="5.7109375" style="1"/>
    <col min="13572" max="13572" width="6.85546875" style="1" customWidth="1"/>
    <col min="13573" max="13574" width="5.7109375" style="1"/>
    <col min="13575" max="13575" width="6.42578125" style="1" customWidth="1"/>
    <col min="13576" max="13577" width="6.140625" style="1" customWidth="1"/>
    <col min="13578" max="13585" width="5.7109375" style="1"/>
    <col min="13586" max="13586" width="12.28515625" style="1" customWidth="1"/>
    <col min="13587" max="13587" width="7.5703125" style="1" customWidth="1"/>
    <col min="13588" max="13589" width="5.7109375" style="1"/>
    <col min="13590" max="13590" width="6.140625" style="1" customWidth="1"/>
    <col min="13591" max="13591" width="6.85546875" style="1" customWidth="1"/>
    <col min="13592" max="13825" width="5.7109375" style="1"/>
    <col min="13826" max="13826" width="6.7109375" style="1" customWidth="1"/>
    <col min="13827" max="13827" width="5.7109375" style="1"/>
    <col min="13828" max="13828" width="6.85546875" style="1" customWidth="1"/>
    <col min="13829" max="13830" width="5.7109375" style="1"/>
    <col min="13831" max="13831" width="6.42578125" style="1" customWidth="1"/>
    <col min="13832" max="13833" width="6.140625" style="1" customWidth="1"/>
    <col min="13834" max="13841" width="5.7109375" style="1"/>
    <col min="13842" max="13842" width="12.28515625" style="1" customWidth="1"/>
    <col min="13843" max="13843" width="7.5703125" style="1" customWidth="1"/>
    <col min="13844" max="13845" width="5.7109375" style="1"/>
    <col min="13846" max="13846" width="6.140625" style="1" customWidth="1"/>
    <col min="13847" max="13847" width="6.85546875" style="1" customWidth="1"/>
    <col min="13848" max="14081" width="5.7109375" style="1"/>
    <col min="14082" max="14082" width="6.7109375" style="1" customWidth="1"/>
    <col min="14083" max="14083" width="5.7109375" style="1"/>
    <col min="14084" max="14084" width="6.85546875" style="1" customWidth="1"/>
    <col min="14085" max="14086" width="5.7109375" style="1"/>
    <col min="14087" max="14087" width="6.42578125" style="1" customWidth="1"/>
    <col min="14088" max="14089" width="6.140625" style="1" customWidth="1"/>
    <col min="14090" max="14097" width="5.7109375" style="1"/>
    <col min="14098" max="14098" width="12.28515625" style="1" customWidth="1"/>
    <col min="14099" max="14099" width="7.5703125" style="1" customWidth="1"/>
    <col min="14100" max="14101" width="5.7109375" style="1"/>
    <col min="14102" max="14102" width="6.140625" style="1" customWidth="1"/>
    <col min="14103" max="14103" width="6.85546875" style="1" customWidth="1"/>
    <col min="14104" max="14337" width="5.7109375" style="1"/>
    <col min="14338" max="14338" width="6.7109375" style="1" customWidth="1"/>
    <col min="14339" max="14339" width="5.7109375" style="1"/>
    <col min="14340" max="14340" width="6.85546875" style="1" customWidth="1"/>
    <col min="14341" max="14342" width="5.7109375" style="1"/>
    <col min="14343" max="14343" width="6.42578125" style="1" customWidth="1"/>
    <col min="14344" max="14345" width="6.140625" style="1" customWidth="1"/>
    <col min="14346" max="14353" width="5.7109375" style="1"/>
    <col min="14354" max="14354" width="12.28515625" style="1" customWidth="1"/>
    <col min="14355" max="14355" width="7.5703125" style="1" customWidth="1"/>
    <col min="14356" max="14357" width="5.7109375" style="1"/>
    <col min="14358" max="14358" width="6.140625" style="1" customWidth="1"/>
    <col min="14359" max="14359" width="6.85546875" style="1" customWidth="1"/>
    <col min="14360" max="14593" width="5.7109375" style="1"/>
    <col min="14594" max="14594" width="6.7109375" style="1" customWidth="1"/>
    <col min="14595" max="14595" width="5.7109375" style="1"/>
    <col min="14596" max="14596" width="6.85546875" style="1" customWidth="1"/>
    <col min="14597" max="14598" width="5.7109375" style="1"/>
    <col min="14599" max="14599" width="6.42578125" style="1" customWidth="1"/>
    <col min="14600" max="14601" width="6.140625" style="1" customWidth="1"/>
    <col min="14602" max="14609" width="5.7109375" style="1"/>
    <col min="14610" max="14610" width="12.28515625" style="1" customWidth="1"/>
    <col min="14611" max="14611" width="7.5703125" style="1" customWidth="1"/>
    <col min="14612" max="14613" width="5.7109375" style="1"/>
    <col min="14614" max="14614" width="6.140625" style="1" customWidth="1"/>
    <col min="14615" max="14615" width="6.85546875" style="1" customWidth="1"/>
    <col min="14616" max="14849" width="5.7109375" style="1"/>
    <col min="14850" max="14850" width="6.7109375" style="1" customWidth="1"/>
    <col min="14851" max="14851" width="5.7109375" style="1"/>
    <col min="14852" max="14852" width="6.85546875" style="1" customWidth="1"/>
    <col min="14853" max="14854" width="5.7109375" style="1"/>
    <col min="14855" max="14855" width="6.42578125" style="1" customWidth="1"/>
    <col min="14856" max="14857" width="6.140625" style="1" customWidth="1"/>
    <col min="14858" max="14865" width="5.7109375" style="1"/>
    <col min="14866" max="14866" width="12.28515625" style="1" customWidth="1"/>
    <col min="14867" max="14867" width="7.5703125" style="1" customWidth="1"/>
    <col min="14868" max="14869" width="5.7109375" style="1"/>
    <col min="14870" max="14870" width="6.140625" style="1" customWidth="1"/>
    <col min="14871" max="14871" width="6.85546875" style="1" customWidth="1"/>
    <col min="14872" max="15105" width="5.7109375" style="1"/>
    <col min="15106" max="15106" width="6.7109375" style="1" customWidth="1"/>
    <col min="15107" max="15107" width="5.7109375" style="1"/>
    <col min="15108" max="15108" width="6.85546875" style="1" customWidth="1"/>
    <col min="15109" max="15110" width="5.7109375" style="1"/>
    <col min="15111" max="15111" width="6.42578125" style="1" customWidth="1"/>
    <col min="15112" max="15113" width="6.140625" style="1" customWidth="1"/>
    <col min="15114" max="15121" width="5.7109375" style="1"/>
    <col min="15122" max="15122" width="12.28515625" style="1" customWidth="1"/>
    <col min="15123" max="15123" width="7.5703125" style="1" customWidth="1"/>
    <col min="15124" max="15125" width="5.7109375" style="1"/>
    <col min="15126" max="15126" width="6.140625" style="1" customWidth="1"/>
    <col min="15127" max="15127" width="6.85546875" style="1" customWidth="1"/>
    <col min="15128" max="15361" width="5.7109375" style="1"/>
    <col min="15362" max="15362" width="6.7109375" style="1" customWidth="1"/>
    <col min="15363" max="15363" width="5.7109375" style="1"/>
    <col min="15364" max="15364" width="6.85546875" style="1" customWidth="1"/>
    <col min="15365" max="15366" width="5.7109375" style="1"/>
    <col min="15367" max="15367" width="6.42578125" style="1" customWidth="1"/>
    <col min="15368" max="15369" width="6.140625" style="1" customWidth="1"/>
    <col min="15370" max="15377" width="5.7109375" style="1"/>
    <col min="15378" max="15378" width="12.28515625" style="1" customWidth="1"/>
    <col min="15379" max="15379" width="7.5703125" style="1" customWidth="1"/>
    <col min="15380" max="15381" width="5.7109375" style="1"/>
    <col min="15382" max="15382" width="6.140625" style="1" customWidth="1"/>
    <col min="15383" max="15383" width="6.85546875" style="1" customWidth="1"/>
    <col min="15384" max="15617" width="5.7109375" style="1"/>
    <col min="15618" max="15618" width="6.7109375" style="1" customWidth="1"/>
    <col min="15619" max="15619" width="5.7109375" style="1"/>
    <col min="15620" max="15620" width="6.85546875" style="1" customWidth="1"/>
    <col min="15621" max="15622" width="5.7109375" style="1"/>
    <col min="15623" max="15623" width="6.42578125" style="1" customWidth="1"/>
    <col min="15624" max="15625" width="6.140625" style="1" customWidth="1"/>
    <col min="15626" max="15633" width="5.7109375" style="1"/>
    <col min="15634" max="15634" width="12.28515625" style="1" customWidth="1"/>
    <col min="15635" max="15635" width="7.5703125" style="1" customWidth="1"/>
    <col min="15636" max="15637" width="5.7109375" style="1"/>
    <col min="15638" max="15638" width="6.140625" style="1" customWidth="1"/>
    <col min="15639" max="15639" width="6.85546875" style="1" customWidth="1"/>
    <col min="15640" max="15873" width="5.7109375" style="1"/>
    <col min="15874" max="15874" width="6.7109375" style="1" customWidth="1"/>
    <col min="15875" max="15875" width="5.7109375" style="1"/>
    <col min="15876" max="15876" width="6.85546875" style="1" customWidth="1"/>
    <col min="15877" max="15878" width="5.7109375" style="1"/>
    <col min="15879" max="15879" width="6.42578125" style="1" customWidth="1"/>
    <col min="15880" max="15881" width="6.140625" style="1" customWidth="1"/>
    <col min="15882" max="15889" width="5.7109375" style="1"/>
    <col min="15890" max="15890" width="12.28515625" style="1" customWidth="1"/>
    <col min="15891" max="15891" width="7.5703125" style="1" customWidth="1"/>
    <col min="15892" max="15893" width="5.7109375" style="1"/>
    <col min="15894" max="15894" width="6.140625" style="1" customWidth="1"/>
    <col min="15895" max="15895" width="6.85546875" style="1" customWidth="1"/>
    <col min="15896" max="16129" width="5.7109375" style="1"/>
    <col min="16130" max="16130" width="6.7109375" style="1" customWidth="1"/>
    <col min="16131" max="16131" width="5.7109375" style="1"/>
    <col min="16132" max="16132" width="6.85546875" style="1" customWidth="1"/>
    <col min="16133" max="16134" width="5.7109375" style="1"/>
    <col min="16135" max="16135" width="6.42578125" style="1" customWidth="1"/>
    <col min="16136" max="16137" width="6.140625" style="1" customWidth="1"/>
    <col min="16138" max="16145" width="5.7109375" style="1"/>
    <col min="16146" max="16146" width="12.28515625" style="1" customWidth="1"/>
    <col min="16147" max="16147" width="7.5703125" style="1" customWidth="1"/>
    <col min="16148" max="16149" width="5.7109375" style="1"/>
    <col min="16150" max="16150" width="6.140625" style="1" customWidth="1"/>
    <col min="16151" max="16151" width="6.85546875" style="1" customWidth="1"/>
    <col min="16152" max="16384" width="5.7109375" style="1"/>
  </cols>
  <sheetData>
    <row r="1" spans="2:48" ht="63" customHeight="1" thickBot="1" x14ac:dyDescent="0.3">
      <c r="B1" s="160"/>
      <c r="C1" s="161"/>
      <c r="D1" s="161"/>
      <c r="E1" s="161"/>
      <c r="F1" s="358" t="s">
        <v>73</v>
      </c>
      <c r="G1" s="358"/>
      <c r="H1" s="358"/>
      <c r="I1" s="358"/>
      <c r="J1" s="358"/>
      <c r="K1" s="358"/>
      <c r="L1" s="358"/>
      <c r="M1" s="358"/>
      <c r="N1" s="358"/>
      <c r="O1" s="358"/>
      <c r="P1" s="359"/>
      <c r="T1" s="89"/>
    </row>
    <row r="2" spans="2:48" ht="42" customHeight="1" x14ac:dyDescent="0.25">
      <c r="B2" s="469" t="s">
        <v>3</v>
      </c>
      <c r="C2" s="470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2"/>
      <c r="R2" s="58"/>
      <c r="S2" s="82"/>
      <c r="T2" s="98"/>
      <c r="U2" s="93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7"/>
      <c r="AU2" s="56"/>
      <c r="AV2" s="57"/>
    </row>
    <row r="3" spans="2:48" ht="24" customHeight="1" x14ac:dyDescent="0.2">
      <c r="B3" s="473" t="s">
        <v>4</v>
      </c>
      <c r="C3" s="474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6"/>
      <c r="R3" s="55"/>
      <c r="S3" s="55"/>
      <c r="T3" s="55"/>
      <c r="U3" s="94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7"/>
    </row>
    <row r="4" spans="2:48" s="2" customFormat="1" ht="13.5" customHeight="1" x14ac:dyDescent="0.25">
      <c r="B4" s="477" t="s">
        <v>27</v>
      </c>
      <c r="C4" s="478"/>
      <c r="D4" s="479" t="s">
        <v>28</v>
      </c>
      <c r="E4" s="480"/>
      <c r="F4" s="483" t="s">
        <v>153</v>
      </c>
      <c r="G4" s="483"/>
      <c r="H4" s="483"/>
      <c r="I4" s="483"/>
      <c r="J4" s="483"/>
      <c r="K4" s="483"/>
      <c r="L4" s="483"/>
      <c r="M4" s="483"/>
      <c r="N4" s="483"/>
      <c r="O4" s="483"/>
      <c r="P4" s="484"/>
      <c r="Q4" s="77"/>
    </row>
    <row r="5" spans="2:48" s="3" customFormat="1" ht="13.5" customHeight="1" x14ac:dyDescent="0.25">
      <c r="B5" s="487"/>
      <c r="C5" s="488"/>
      <c r="D5" s="481"/>
      <c r="E5" s="482"/>
      <c r="F5" s="485"/>
      <c r="G5" s="485"/>
      <c r="H5" s="485"/>
      <c r="I5" s="485"/>
      <c r="J5" s="485"/>
      <c r="K5" s="485"/>
      <c r="L5" s="485"/>
      <c r="M5" s="485"/>
      <c r="N5" s="485"/>
      <c r="O5" s="485"/>
      <c r="P5" s="486"/>
      <c r="Q5" s="78"/>
    </row>
    <row r="6" spans="2:48" s="3" customFormat="1" ht="25.5" customHeight="1" x14ac:dyDescent="0.25">
      <c r="B6" s="495" t="s">
        <v>5</v>
      </c>
      <c r="C6" s="496"/>
      <c r="D6" s="497"/>
      <c r="E6" s="498"/>
      <c r="F6" s="499" t="s">
        <v>6</v>
      </c>
      <c r="G6" s="500"/>
      <c r="H6" s="501"/>
      <c r="I6" s="501"/>
      <c r="J6" s="501"/>
      <c r="K6" s="499" t="s">
        <v>41</v>
      </c>
      <c r="L6" s="500"/>
      <c r="M6" s="489" t="s">
        <v>145</v>
      </c>
      <c r="N6" s="489"/>
      <c r="O6" s="489"/>
      <c r="P6" s="490"/>
    </row>
    <row r="7" spans="2:48" ht="6" customHeight="1" thickBot="1" x14ac:dyDescent="0.3"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5"/>
      <c r="N7" s="5"/>
      <c r="O7" s="5"/>
      <c r="P7" s="30"/>
    </row>
    <row r="8" spans="2:48" ht="17.45" hidden="1" customHeight="1" thickBot="1" x14ac:dyDescent="0.3">
      <c r="B8" s="432" t="s">
        <v>7</v>
      </c>
      <c r="C8" s="433"/>
      <c r="D8" s="433"/>
      <c r="E8" s="433"/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2:48" ht="5.0999999999999996" hidden="1" customHeight="1" x14ac:dyDescent="0.25"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5"/>
      <c r="N9" s="5"/>
      <c r="O9" s="5"/>
      <c r="P9" s="30"/>
    </row>
    <row r="10" spans="2:48" ht="18" hidden="1" customHeight="1" x14ac:dyDescent="0.25">
      <c r="B10" s="442" t="s">
        <v>8</v>
      </c>
      <c r="C10" s="6" t="s">
        <v>9</v>
      </c>
      <c r="D10" s="7">
        <f>[3]Clasificación!X22</f>
        <v>0.39199999999999996</v>
      </c>
      <c r="E10" s="445" t="s">
        <v>10</v>
      </c>
      <c r="F10" s="8" t="s">
        <v>11</v>
      </c>
      <c r="G10" s="9">
        <f>[3]Clasificación!B29</f>
        <v>0.40600000000000003</v>
      </c>
      <c r="H10" s="71"/>
      <c r="I10" s="448" t="s">
        <v>12</v>
      </c>
      <c r="J10" s="451" t="str">
        <f>[3]Clasificación!Z36</f>
        <v>SM</v>
      </c>
      <c r="K10" s="452"/>
      <c r="L10" s="453"/>
      <c r="M10" s="448" t="s">
        <v>13</v>
      </c>
      <c r="N10" s="454" t="str">
        <f>[3]Clasificación!Z43</f>
        <v>A-2-7 (0)</v>
      </c>
      <c r="O10" s="455"/>
      <c r="P10" s="456"/>
    </row>
    <row r="11" spans="2:48" ht="18" hidden="1" customHeight="1" x14ac:dyDescent="0.25">
      <c r="B11" s="443"/>
      <c r="C11" s="10" t="s">
        <v>14</v>
      </c>
      <c r="D11" s="11">
        <f>[3]Clasificación!AA22</f>
        <v>0.19600000000000015</v>
      </c>
      <c r="E11" s="446"/>
      <c r="F11" s="12" t="s">
        <v>15</v>
      </c>
      <c r="G11" s="13">
        <f>[3]Clasificación!L29</f>
        <v>0.29831798599540377</v>
      </c>
      <c r="H11" s="71"/>
      <c r="I11" s="449"/>
      <c r="J11" s="463" t="str">
        <f>[3]Clasificación!Z38</f>
        <v>Arena limosa con grava, color café  y finos plásticos.</v>
      </c>
      <c r="K11" s="464"/>
      <c r="L11" s="465"/>
      <c r="M11" s="449"/>
      <c r="N11" s="457"/>
      <c r="O11" s="458"/>
      <c r="P11" s="459"/>
      <c r="R11" s="431"/>
      <c r="S11" s="431"/>
      <c r="T11" s="431"/>
    </row>
    <row r="12" spans="2:48" ht="18" hidden="1" customHeight="1" x14ac:dyDescent="0.25">
      <c r="B12" s="444"/>
      <c r="C12" s="14" t="s">
        <v>16</v>
      </c>
      <c r="D12" s="15">
        <f>[3]Clasificación!AD22</f>
        <v>0.20599999999999993</v>
      </c>
      <c r="E12" s="447"/>
      <c r="F12" s="16" t="s">
        <v>17</v>
      </c>
      <c r="G12" s="17">
        <f>[3]Clasificación!V29</f>
        <v>0.10768201400459626</v>
      </c>
      <c r="H12" s="71"/>
      <c r="I12" s="450"/>
      <c r="J12" s="466"/>
      <c r="K12" s="467"/>
      <c r="L12" s="468"/>
      <c r="M12" s="450"/>
      <c r="N12" s="460"/>
      <c r="O12" s="461"/>
      <c r="P12" s="462"/>
      <c r="R12" s="431"/>
      <c r="S12" s="431"/>
      <c r="T12" s="431"/>
    </row>
    <row r="13" spans="2:48" ht="10.15" hidden="1" customHeight="1" thickBot="1" x14ac:dyDescent="0.3">
      <c r="B13" s="40"/>
      <c r="C13" s="5"/>
      <c r="D13" s="5"/>
      <c r="E13" s="5"/>
      <c r="F13" s="5"/>
      <c r="G13" s="71"/>
      <c r="H13" s="5"/>
      <c r="I13" s="5"/>
      <c r="J13" s="5"/>
      <c r="K13" s="5"/>
      <c r="L13" s="5"/>
      <c r="M13" s="5"/>
      <c r="N13" s="5"/>
      <c r="O13" s="5"/>
      <c r="P13" s="30"/>
      <c r="R13" s="431"/>
      <c r="S13" s="431"/>
      <c r="T13" s="431"/>
    </row>
    <row r="14" spans="2:48" ht="17.45" hidden="1" customHeight="1" thickBot="1" x14ac:dyDescent="0.3">
      <c r="B14" s="432" t="s">
        <v>18</v>
      </c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4"/>
    </row>
    <row r="15" spans="2:48" ht="5.0999999999999996" hidden="1" customHeight="1" x14ac:dyDescent="0.25">
      <c r="B15" s="40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30"/>
    </row>
    <row r="16" spans="2:48" ht="15" hidden="1" customHeight="1" x14ac:dyDescent="0.25">
      <c r="B16" s="72" t="s">
        <v>19</v>
      </c>
      <c r="C16" s="19"/>
      <c r="D16" s="19"/>
      <c r="E16" s="435">
        <v>6000</v>
      </c>
      <c r="F16" s="435"/>
      <c r="G16" s="436"/>
      <c r="H16" s="18" t="s">
        <v>20</v>
      </c>
      <c r="I16" s="19"/>
      <c r="J16" s="20"/>
      <c r="K16" s="20"/>
      <c r="L16" s="435">
        <v>121</v>
      </c>
      <c r="M16" s="436"/>
      <c r="N16" s="19"/>
      <c r="O16" s="435"/>
      <c r="P16" s="437"/>
    </row>
    <row r="17" spans="2:26" ht="5.0999999999999996" hidden="1" customHeight="1" x14ac:dyDescent="0.25">
      <c r="B17" s="40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30"/>
    </row>
    <row r="18" spans="2:26" ht="15" hidden="1" customHeight="1" x14ac:dyDescent="0.25">
      <c r="B18" s="73" t="s">
        <v>21</v>
      </c>
      <c r="C18" s="21"/>
      <c r="D18" s="21"/>
      <c r="E18" s="21"/>
      <c r="F18" s="21"/>
      <c r="G18" s="22"/>
      <c r="H18" s="438">
        <v>6</v>
      </c>
      <c r="I18" s="439"/>
      <c r="J18" s="440"/>
      <c r="K18" s="438">
        <v>28</v>
      </c>
      <c r="L18" s="439"/>
      <c r="M18" s="440"/>
      <c r="N18" s="438">
        <v>29</v>
      </c>
      <c r="O18" s="439"/>
      <c r="P18" s="441"/>
    </row>
    <row r="19" spans="2:26" ht="15" hidden="1" customHeight="1" x14ac:dyDescent="0.25">
      <c r="B19" s="74" t="s">
        <v>22</v>
      </c>
      <c r="C19" s="23"/>
      <c r="D19" s="23"/>
      <c r="E19" s="23"/>
      <c r="F19" s="23"/>
      <c r="G19" s="24"/>
      <c r="H19" s="491">
        <v>65</v>
      </c>
      <c r="I19" s="492"/>
      <c r="J19" s="493"/>
      <c r="K19" s="491">
        <v>30</v>
      </c>
      <c r="L19" s="492"/>
      <c r="M19" s="493"/>
      <c r="N19" s="491">
        <v>10</v>
      </c>
      <c r="O19" s="492"/>
      <c r="P19" s="494"/>
    </row>
    <row r="20" spans="2:26" ht="15" hidden="1" customHeight="1" x14ac:dyDescent="0.25">
      <c r="B20" s="74" t="s">
        <v>23</v>
      </c>
      <c r="C20" s="23"/>
      <c r="D20" s="23"/>
      <c r="E20" s="23"/>
      <c r="F20" s="23"/>
      <c r="G20" s="24"/>
      <c r="H20" s="427">
        <v>12720</v>
      </c>
      <c r="I20" s="428"/>
      <c r="J20" s="429"/>
      <c r="K20" s="427">
        <v>11321</v>
      </c>
      <c r="L20" s="428"/>
      <c r="M20" s="429"/>
      <c r="N20" s="427">
        <v>11082</v>
      </c>
      <c r="O20" s="428"/>
      <c r="P20" s="430"/>
    </row>
    <row r="21" spans="2:26" ht="15" hidden="1" customHeight="1" x14ac:dyDescent="0.25">
      <c r="B21" s="74" t="s">
        <v>24</v>
      </c>
      <c r="C21" s="23"/>
      <c r="D21" s="23"/>
      <c r="E21" s="23"/>
      <c r="F21" s="23"/>
      <c r="G21" s="24"/>
      <c r="H21" s="427">
        <v>8237</v>
      </c>
      <c r="I21" s="428"/>
      <c r="J21" s="429"/>
      <c r="K21" s="427">
        <v>7186</v>
      </c>
      <c r="L21" s="428"/>
      <c r="M21" s="429"/>
      <c r="N21" s="427">
        <v>7217</v>
      </c>
      <c r="O21" s="428"/>
      <c r="P21" s="430"/>
    </row>
    <row r="22" spans="2:26" ht="15" hidden="1" customHeight="1" x14ac:dyDescent="0.25">
      <c r="B22" s="74" t="s">
        <v>42</v>
      </c>
      <c r="C22" s="23"/>
      <c r="D22" s="23"/>
      <c r="E22" s="23"/>
      <c r="F22" s="23"/>
      <c r="G22" s="24"/>
      <c r="H22" s="427">
        <v>2138</v>
      </c>
      <c r="I22" s="428"/>
      <c r="J22" s="429"/>
      <c r="K22" s="427">
        <v>2122</v>
      </c>
      <c r="L22" s="428"/>
      <c r="M22" s="429"/>
      <c r="N22" s="427">
        <v>2139</v>
      </c>
      <c r="O22" s="428"/>
      <c r="P22" s="430"/>
    </row>
    <row r="23" spans="2:26" ht="15" hidden="1" customHeight="1" x14ac:dyDescent="0.25">
      <c r="B23" s="74" t="s">
        <v>25</v>
      </c>
      <c r="C23" s="23"/>
      <c r="D23" s="23"/>
      <c r="E23" s="23"/>
      <c r="F23" s="23"/>
      <c r="G23" s="24"/>
      <c r="H23" s="415">
        <f>+H20-H21</f>
        <v>4483</v>
      </c>
      <c r="I23" s="416"/>
      <c r="J23" s="417"/>
      <c r="K23" s="415">
        <f>+K20-K21</f>
        <v>4135</v>
      </c>
      <c r="L23" s="416"/>
      <c r="M23" s="417"/>
      <c r="N23" s="415">
        <f>+N20-N21</f>
        <v>3865</v>
      </c>
      <c r="O23" s="416"/>
      <c r="P23" s="418"/>
    </row>
    <row r="24" spans="2:26" ht="15" hidden="1" customHeight="1" x14ac:dyDescent="0.25">
      <c r="B24" s="74" t="s">
        <v>26</v>
      </c>
      <c r="C24" s="23"/>
      <c r="D24" s="23"/>
      <c r="E24" s="23"/>
      <c r="F24" s="23"/>
      <c r="G24" s="24"/>
      <c r="H24" s="423">
        <f>+E37</f>
        <v>0</v>
      </c>
      <c r="I24" s="424"/>
      <c r="J24" s="425"/>
      <c r="K24" s="423">
        <f>+I37</f>
        <v>0</v>
      </c>
      <c r="L24" s="424"/>
      <c r="M24" s="425"/>
      <c r="N24" s="423">
        <f>+N37</f>
        <v>3.5</v>
      </c>
      <c r="O24" s="424"/>
      <c r="P24" s="426"/>
    </row>
    <row r="25" spans="2:26" ht="15" hidden="1" customHeight="1" x14ac:dyDescent="0.25">
      <c r="B25" s="74" t="s">
        <v>43</v>
      </c>
      <c r="C25" s="23"/>
      <c r="D25" s="23"/>
      <c r="E25" s="23"/>
      <c r="F25" s="23"/>
      <c r="G25" s="24"/>
      <c r="H25" s="415">
        <f>+H23/$H$22*1000</f>
        <v>2096.8194574368567</v>
      </c>
      <c r="I25" s="416"/>
      <c r="J25" s="417"/>
      <c r="K25" s="415">
        <f>+K23/$K$22*1000</f>
        <v>1948.6333647502356</v>
      </c>
      <c r="L25" s="416"/>
      <c r="M25" s="417"/>
      <c r="N25" s="415">
        <f>+N23/$N$22*1000</f>
        <v>1806.9191210846188</v>
      </c>
      <c r="O25" s="416"/>
      <c r="P25" s="418"/>
    </row>
    <row r="26" spans="2:26" ht="24.95" hidden="1" customHeight="1" x14ac:dyDescent="0.25">
      <c r="B26" s="75" t="s">
        <v>44</v>
      </c>
      <c r="C26" s="25"/>
      <c r="D26" s="25"/>
      <c r="E26" s="25"/>
      <c r="F26" s="25"/>
      <c r="G26" s="26"/>
      <c r="H26" s="419">
        <f>+H25/(1+H24)</f>
        <v>2096.8194574368567</v>
      </c>
      <c r="I26" s="420"/>
      <c r="J26" s="421"/>
      <c r="K26" s="419">
        <f>+K25/(1+K24)</f>
        <v>1948.6333647502356</v>
      </c>
      <c r="L26" s="420"/>
      <c r="M26" s="421"/>
      <c r="N26" s="419">
        <f>+N25/(1+N24)</f>
        <v>401.53758246324861</v>
      </c>
      <c r="O26" s="420"/>
      <c r="P26" s="422"/>
    </row>
    <row r="27" spans="2:26" ht="10.15" hidden="1" customHeight="1" thickBot="1" x14ac:dyDescent="0.3">
      <c r="B27" s="4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30"/>
    </row>
    <row r="28" spans="2:26" ht="17.45" customHeight="1" thickBot="1" x14ac:dyDescent="0.3">
      <c r="B28" s="405" t="s">
        <v>29</v>
      </c>
      <c r="C28" s="406"/>
      <c r="D28" s="406"/>
      <c r="E28" s="406"/>
      <c r="F28" s="406"/>
      <c r="G28" s="406"/>
      <c r="H28" s="406"/>
      <c r="I28" s="406"/>
      <c r="J28" s="406"/>
      <c r="K28" s="407"/>
      <c r="L28" s="405" t="s">
        <v>30</v>
      </c>
      <c r="M28" s="406"/>
      <c r="N28" s="406"/>
      <c r="O28" s="406"/>
      <c r="P28" s="407"/>
    </row>
    <row r="29" spans="2:26" ht="5.0999999999999996" customHeight="1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7"/>
      <c r="M29" s="28"/>
      <c r="N29" s="28"/>
      <c r="O29" s="28"/>
      <c r="P29" s="29"/>
    </row>
    <row r="30" spans="2:26" ht="22.5" customHeight="1" thickBot="1" x14ac:dyDescent="0.3">
      <c r="B30" s="40"/>
      <c r="C30" s="5"/>
      <c r="D30" s="5"/>
      <c r="E30" s="5"/>
      <c r="F30" s="5"/>
      <c r="G30" s="5"/>
      <c r="H30" s="5"/>
      <c r="I30" s="5"/>
      <c r="J30" s="5"/>
      <c r="K30" s="5"/>
      <c r="L30" s="151"/>
      <c r="M30" s="106" t="s">
        <v>31</v>
      </c>
      <c r="N30" s="66">
        <v>0</v>
      </c>
      <c r="O30" s="67" t="s">
        <v>72</v>
      </c>
      <c r="P30" s="30"/>
    </row>
    <row r="31" spans="2:26" ht="27" customHeight="1" thickBot="1" x14ac:dyDescent="0.3">
      <c r="B31" s="413"/>
      <c r="C31" s="414"/>
      <c r="D31" s="414"/>
      <c r="E31" s="414"/>
      <c r="F31" s="414"/>
      <c r="G31" s="414"/>
      <c r="H31" s="154"/>
      <c r="I31" s="65"/>
      <c r="J31" s="65"/>
      <c r="K31" s="65"/>
      <c r="L31" s="151"/>
      <c r="M31" s="346"/>
      <c r="N31" s="66">
        <v>0.5</v>
      </c>
      <c r="O31" s="67" t="s">
        <v>72</v>
      </c>
      <c r="P31" s="68"/>
      <c r="S31" s="133" t="s">
        <v>45</v>
      </c>
      <c r="T31" s="134" t="s">
        <v>46</v>
      </c>
    </row>
    <row r="32" spans="2:26" ht="27" customHeight="1" thickBot="1" x14ac:dyDescent="0.3">
      <c r="B32" s="413"/>
      <c r="C32" s="155"/>
      <c r="D32" s="155"/>
      <c r="E32" s="155"/>
      <c r="F32" s="155"/>
      <c r="G32" s="155"/>
      <c r="H32" s="156"/>
      <c r="I32" s="65"/>
      <c r="J32" s="65"/>
      <c r="K32" s="149"/>
      <c r="L32" s="151"/>
      <c r="M32" s="346"/>
      <c r="N32" s="66">
        <v>1</v>
      </c>
      <c r="O32" s="67" t="s">
        <v>72</v>
      </c>
      <c r="P32" s="31"/>
      <c r="S32" s="99" t="s">
        <v>52</v>
      </c>
      <c r="T32" s="135" t="e">
        <f>'CUADRO RESUMEN DE RESULTADOS'!D86</f>
        <v>#DIV/0!</v>
      </c>
      <c r="U32" s="107"/>
      <c r="V32" s="81" t="s">
        <v>65</v>
      </c>
      <c r="X32" s="54"/>
      <c r="Y32" s="62"/>
      <c r="Z32" s="59"/>
    </row>
    <row r="33" spans="2:28" ht="27" customHeight="1" thickBot="1" x14ac:dyDescent="0.3">
      <c r="B33" s="159"/>
      <c r="C33" s="157"/>
      <c r="D33" s="157"/>
      <c r="E33" s="157"/>
      <c r="F33" s="157"/>
      <c r="G33" s="157"/>
      <c r="H33" s="158"/>
      <c r="I33" s="65"/>
      <c r="J33" s="65"/>
      <c r="L33" s="241"/>
      <c r="M33" s="346"/>
      <c r="N33" s="256">
        <v>1.5</v>
      </c>
      <c r="O33" s="257" t="s">
        <v>72</v>
      </c>
      <c r="P33" s="31"/>
      <c r="S33" s="59" t="s">
        <v>140</v>
      </c>
      <c r="T33" s="135" t="e">
        <f>'CUADRO RESUMEN DE RESULTADOS'!D87</f>
        <v>#DIV/0!</v>
      </c>
      <c r="U33" s="107"/>
      <c r="V33" s="81" t="s">
        <v>66</v>
      </c>
      <c r="X33" s="54"/>
      <c r="Y33" s="62"/>
      <c r="Z33" s="59"/>
    </row>
    <row r="34" spans="2:28" ht="27" customHeight="1" thickBot="1" x14ac:dyDescent="0.3">
      <c r="B34" s="159"/>
      <c r="C34" s="157"/>
      <c r="D34" s="157"/>
      <c r="E34" s="157"/>
      <c r="F34" s="157"/>
      <c r="G34" s="157"/>
      <c r="H34" s="158"/>
      <c r="I34" s="65"/>
      <c r="J34" s="65"/>
      <c r="L34" s="241"/>
      <c r="M34" s="346"/>
      <c r="N34" s="256">
        <v>2</v>
      </c>
      <c r="O34" s="257" t="s">
        <v>72</v>
      </c>
      <c r="P34" s="31"/>
      <c r="S34" s="59" t="s">
        <v>54</v>
      </c>
      <c r="T34" s="135" t="e">
        <f>'CUADRO RESUMEN DE RESULTADOS'!D88</f>
        <v>#DIV/0!</v>
      </c>
      <c r="U34" s="107"/>
      <c r="V34" s="81" t="s">
        <v>67</v>
      </c>
      <c r="X34" s="54"/>
      <c r="Y34" s="62"/>
      <c r="Z34" s="59"/>
    </row>
    <row r="35" spans="2:28" ht="27" customHeight="1" thickBot="1" x14ac:dyDescent="0.3">
      <c r="B35" s="159"/>
      <c r="C35" s="158"/>
      <c r="D35" s="158"/>
      <c r="E35" s="158"/>
      <c r="F35" s="158"/>
      <c r="G35" s="158"/>
      <c r="H35" s="158"/>
      <c r="I35" s="65"/>
      <c r="J35" s="65"/>
      <c r="L35" s="241"/>
      <c r="M35" s="346"/>
      <c r="N35" s="256">
        <v>2.5</v>
      </c>
      <c r="O35" s="257" t="s">
        <v>72</v>
      </c>
      <c r="P35" s="32"/>
      <c r="S35" s="59" t="s">
        <v>55</v>
      </c>
      <c r="T35" s="135" t="e">
        <f>'CUADRO RESUMEN DE RESULTADOS'!D89</f>
        <v>#DIV/0!</v>
      </c>
      <c r="U35" s="107"/>
      <c r="V35" s="81" t="s">
        <v>68</v>
      </c>
      <c r="X35" s="54"/>
      <c r="Y35" s="62"/>
      <c r="Z35" s="59"/>
    </row>
    <row r="36" spans="2:28" ht="27" customHeight="1" thickBot="1" x14ac:dyDescent="0.3">
      <c r="B36" s="159"/>
      <c r="C36" s="157"/>
      <c r="D36" s="157"/>
      <c r="E36" s="157"/>
      <c r="F36" s="157"/>
      <c r="G36" s="157"/>
      <c r="H36" s="158"/>
      <c r="I36" s="65"/>
      <c r="J36" s="65"/>
      <c r="K36" s="147"/>
      <c r="L36" s="241"/>
      <c r="M36" s="346"/>
      <c r="N36" s="256">
        <v>3</v>
      </c>
      <c r="O36" s="257" t="s">
        <v>72</v>
      </c>
      <c r="P36" s="31"/>
      <c r="S36" s="59" t="s">
        <v>65</v>
      </c>
      <c r="T36" s="135" t="e">
        <f>'CUADRO RESUMEN DE RESULTADOS'!D90</f>
        <v>#DIV/0!</v>
      </c>
      <c r="U36" s="118"/>
      <c r="V36" s="119"/>
      <c r="X36" s="54"/>
      <c r="Y36" s="64"/>
      <c r="Z36" s="59"/>
    </row>
    <row r="37" spans="2:28" ht="29.25" customHeight="1" thickBot="1" x14ac:dyDescent="0.3">
      <c r="B37" s="386" t="s">
        <v>32</v>
      </c>
      <c r="C37" s="387"/>
      <c r="D37" s="34" t="e">
        <f>V39</f>
        <v>#DIV/0!</v>
      </c>
      <c r="E37" s="34"/>
      <c r="F37" s="35"/>
      <c r="G37" s="35"/>
      <c r="H37" s="35"/>
      <c r="I37" s="65"/>
      <c r="J37" s="65"/>
      <c r="K37" s="148"/>
      <c r="L37" s="241"/>
      <c r="M37" s="346"/>
      <c r="N37" s="66">
        <v>3.5</v>
      </c>
      <c r="O37" s="67" t="s">
        <v>72</v>
      </c>
      <c r="P37" s="33"/>
      <c r="S37" s="59" t="s">
        <v>66</v>
      </c>
      <c r="T37" s="135" t="e">
        <f>'CUADRO RESUMEN DE RESULTADOS'!D91</f>
        <v>#DIV/0!</v>
      </c>
      <c r="U37" s="130" t="s">
        <v>47</v>
      </c>
      <c r="V37" s="120" t="e">
        <f>+AVERAGE(T32:T43)</f>
        <v>#DIV/0!</v>
      </c>
      <c r="X37" s="54">
        <v>0.24864864864864852</v>
      </c>
      <c r="Y37" s="62"/>
      <c r="Z37" s="59"/>
    </row>
    <row r="38" spans="2:28" ht="29.25" customHeight="1" thickBot="1" x14ac:dyDescent="0.3">
      <c r="B38" s="386" t="s">
        <v>33</v>
      </c>
      <c r="C38" s="387"/>
      <c r="D38" s="34" t="e">
        <f>V38</f>
        <v>#DIV/0!</v>
      </c>
      <c r="E38" s="34"/>
      <c r="F38" s="35"/>
      <c r="G38" s="35"/>
      <c r="H38" s="35"/>
      <c r="I38" s="65"/>
      <c r="J38" s="65"/>
      <c r="K38" s="136"/>
      <c r="L38" s="241"/>
      <c r="M38" s="346"/>
      <c r="N38" s="66">
        <v>4</v>
      </c>
      <c r="O38" s="67" t="s">
        <v>72</v>
      </c>
      <c r="P38" s="36"/>
      <c r="S38" s="59" t="s">
        <v>67</v>
      </c>
      <c r="T38" s="135" t="e">
        <f>'CUADRO RESUMEN DE RESULTADOS'!D92</f>
        <v>#DIV/0!</v>
      </c>
      <c r="U38" s="131" t="s">
        <v>48</v>
      </c>
      <c r="V38" s="121" t="e">
        <f>+MIN(T32:T43)</f>
        <v>#DIV/0!</v>
      </c>
      <c r="X38" s="54">
        <v>0.17842323651452269</v>
      </c>
      <c r="Y38" s="62"/>
      <c r="Z38" s="59"/>
    </row>
    <row r="39" spans="2:28" ht="29.25" customHeight="1" thickBot="1" x14ac:dyDescent="0.3">
      <c r="B39" s="386" t="s">
        <v>34</v>
      </c>
      <c r="C39" s="387"/>
      <c r="D39" s="34" t="e">
        <f>V37</f>
        <v>#DIV/0!</v>
      </c>
      <c r="E39" s="34"/>
      <c r="F39" s="35"/>
      <c r="G39" s="35"/>
      <c r="H39" s="35"/>
      <c r="I39" s="65"/>
      <c r="J39" s="65"/>
      <c r="K39" s="136"/>
      <c r="L39" s="249"/>
      <c r="M39" s="346"/>
      <c r="N39" s="256">
        <v>4.5</v>
      </c>
      <c r="O39" s="257" t="s">
        <v>72</v>
      </c>
      <c r="P39" s="36"/>
      <c r="S39" s="59" t="s">
        <v>68</v>
      </c>
      <c r="T39" s="135" t="e">
        <f>'CUADRO RESUMEN DE RESULTADOS'!D93</f>
        <v>#DIV/0!</v>
      </c>
      <c r="U39" s="132" t="s">
        <v>49</v>
      </c>
      <c r="V39" s="122" t="e">
        <f>+MAX(T32:T43)</f>
        <v>#DIV/0!</v>
      </c>
      <c r="X39" s="105">
        <v>0.16393442622950821</v>
      </c>
      <c r="Y39" s="62"/>
      <c r="Z39" s="63"/>
    </row>
    <row r="40" spans="2:28" ht="29.25" customHeight="1" thickBot="1" x14ac:dyDescent="0.3">
      <c r="B40" s="244"/>
      <c r="C40" s="245"/>
      <c r="D40" s="34"/>
      <c r="E40" s="34"/>
      <c r="F40" s="35"/>
      <c r="G40" s="35"/>
      <c r="H40" s="35"/>
      <c r="I40" s="65"/>
      <c r="J40" s="65"/>
      <c r="K40" s="136"/>
      <c r="L40" s="331"/>
      <c r="M40" s="346"/>
      <c r="N40" s="256">
        <v>5</v>
      </c>
      <c r="O40" s="257" t="s">
        <v>72</v>
      </c>
      <c r="P40" s="36"/>
      <c r="S40" s="59" t="s">
        <v>123</v>
      </c>
      <c r="T40" s="135" t="e">
        <f>'CUADRO RESUMEN DE RESULTADOS'!D94</f>
        <v>#DIV/0!</v>
      </c>
      <c r="U40" s="131"/>
      <c r="V40" s="137"/>
      <c r="X40" s="105"/>
      <c r="Y40" s="129"/>
      <c r="Z40" s="63"/>
    </row>
    <row r="41" spans="2:28" ht="29.25" customHeight="1" thickBot="1" x14ac:dyDescent="0.3">
      <c r="B41" s="318"/>
      <c r="C41" s="319"/>
      <c r="D41" s="34"/>
      <c r="E41" s="34"/>
      <c r="F41" s="35"/>
      <c r="G41" s="35"/>
      <c r="H41" s="35"/>
      <c r="I41" s="65"/>
      <c r="J41" s="65"/>
      <c r="K41" s="136"/>
      <c r="L41" s="331"/>
      <c r="M41" s="346"/>
      <c r="N41" s="256">
        <v>5.5</v>
      </c>
      <c r="O41" s="257" t="s">
        <v>72</v>
      </c>
      <c r="P41" s="36"/>
      <c r="S41" s="59" t="s">
        <v>124</v>
      </c>
      <c r="T41" s="135" t="e">
        <f>'CUADRO RESUMEN DE RESULTADOS'!D95</f>
        <v>#DIV/0!</v>
      </c>
      <c r="U41" s="131"/>
      <c r="V41" s="137"/>
      <c r="X41" s="321"/>
      <c r="Y41" s="129"/>
      <c r="Z41" s="63"/>
    </row>
    <row r="42" spans="2:28" ht="29.25" customHeight="1" thickBot="1" x14ac:dyDescent="0.3">
      <c r="B42" s="318"/>
      <c r="C42" s="319"/>
      <c r="D42" s="34"/>
      <c r="E42" s="34"/>
      <c r="F42" s="35"/>
      <c r="G42" s="35"/>
      <c r="H42" s="35"/>
      <c r="I42" s="65"/>
      <c r="J42" s="65"/>
      <c r="K42" s="136"/>
      <c r="L42" s="331"/>
      <c r="M42" s="346"/>
      <c r="N42" s="256">
        <v>6</v>
      </c>
      <c r="O42" s="257" t="s">
        <v>72</v>
      </c>
      <c r="P42" s="36"/>
      <c r="S42" s="59" t="s">
        <v>151</v>
      </c>
      <c r="T42" s="135" t="e">
        <f>'CUADRO RESUMEN DE RESULTADOS'!D96</f>
        <v>#DIV/0!</v>
      </c>
      <c r="U42" s="131"/>
      <c r="V42" s="137"/>
      <c r="X42" s="321"/>
      <c r="Y42" s="129"/>
      <c r="Z42" s="63"/>
    </row>
    <row r="43" spans="2:28" ht="29.25" customHeight="1" thickBot="1" x14ac:dyDescent="0.3">
      <c r="B43" s="242"/>
      <c r="C43" s="243"/>
      <c r="D43" s="37"/>
      <c r="E43" s="37"/>
      <c r="F43" s="38"/>
      <c r="G43" s="38"/>
      <c r="H43" s="38"/>
      <c r="I43" s="108"/>
      <c r="J43" s="108"/>
      <c r="K43" s="150"/>
      <c r="L43" s="332"/>
      <c r="M43" s="333"/>
      <c r="N43" s="333"/>
      <c r="O43" s="333"/>
      <c r="P43" s="39"/>
      <c r="S43" s="59" t="s">
        <v>152</v>
      </c>
      <c r="T43" s="135" t="e">
        <f>'CUADRO RESUMEN DE RESULTADOS'!D97</f>
        <v>#DIV/0!</v>
      </c>
      <c r="U43" s="131"/>
      <c r="V43" s="137"/>
      <c r="X43" s="105"/>
      <c r="Y43" s="129"/>
      <c r="Z43" s="63"/>
    </row>
    <row r="44" spans="2:28" ht="6" customHeight="1" thickBot="1" x14ac:dyDescent="0.3">
      <c r="B44" s="4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30"/>
      <c r="S44" s="409"/>
      <c r="T44" s="411"/>
      <c r="X44" s="401"/>
      <c r="Y44" s="402"/>
      <c r="Z44" s="404"/>
    </row>
    <row r="45" spans="2:28" ht="17.45" customHeight="1" thickBot="1" x14ac:dyDescent="0.3">
      <c r="B45" s="405" t="s">
        <v>36</v>
      </c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6"/>
      <c r="P45" s="407"/>
      <c r="S45" s="410"/>
      <c r="T45" s="412"/>
      <c r="U45" s="400"/>
      <c r="V45" s="397"/>
      <c r="W45" s="408"/>
      <c r="X45" s="401"/>
      <c r="Y45" s="403"/>
      <c r="Z45" s="404"/>
    </row>
    <row r="46" spans="2:28" ht="18" customHeight="1" thickBot="1" x14ac:dyDescent="0.3"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9"/>
      <c r="S46" s="59"/>
      <c r="T46" s="248"/>
      <c r="U46" s="400"/>
      <c r="V46" s="397"/>
      <c r="W46" s="397"/>
    </row>
    <row r="47" spans="2:28" ht="17.25" customHeight="1" thickBot="1" x14ac:dyDescent="0.3">
      <c r="B47" s="334" t="s">
        <v>2</v>
      </c>
      <c r="C47" s="335">
        <v>20</v>
      </c>
      <c r="D47" s="335">
        <v>15</v>
      </c>
      <c r="E47" s="335">
        <v>15</v>
      </c>
      <c r="F47" s="336" t="s">
        <v>0</v>
      </c>
      <c r="G47" s="398"/>
      <c r="H47" s="398"/>
      <c r="I47" s="398"/>
      <c r="J47" s="398"/>
      <c r="K47" s="398"/>
      <c r="L47" s="398"/>
      <c r="M47" s="398"/>
      <c r="N47" s="398"/>
      <c r="O47" s="398"/>
      <c r="P47" s="399"/>
      <c r="S47" s="59"/>
      <c r="T47" s="248"/>
    </row>
    <row r="48" spans="2:28" ht="33.75" customHeight="1" thickBot="1" x14ac:dyDescent="0.3">
      <c r="B48" s="99" t="s">
        <v>52</v>
      </c>
      <c r="C48" s="297"/>
      <c r="D48" s="297"/>
      <c r="E48" s="297"/>
      <c r="F48" s="298">
        <f>SUM(D48:E48)</f>
        <v>0</v>
      </c>
      <c r="G48" s="47"/>
      <c r="H48" s="47"/>
      <c r="I48" s="47"/>
      <c r="J48" s="47"/>
      <c r="K48" s="47"/>
      <c r="L48" s="47"/>
      <c r="M48" s="47"/>
      <c r="N48" s="47"/>
      <c r="O48" s="47"/>
      <c r="P48" s="48"/>
      <c r="S48" s="109" t="s">
        <v>50</v>
      </c>
      <c r="T48" s="110"/>
      <c r="U48" s="109" t="s">
        <v>1</v>
      </c>
      <c r="V48" s="400"/>
      <c r="W48" s="397"/>
      <c r="X48" s="397"/>
      <c r="Y48" s="397"/>
      <c r="Z48" s="397"/>
      <c r="AA48" s="397"/>
      <c r="AB48" s="397"/>
    </row>
    <row r="49" spans="2:28" ht="33.75" customHeight="1" thickBot="1" x14ac:dyDescent="0.3">
      <c r="B49" s="59" t="s">
        <v>53</v>
      </c>
      <c r="C49" s="254"/>
      <c r="D49" s="254"/>
      <c r="E49" s="254"/>
      <c r="F49" s="255">
        <f t="shared" ref="F49:F51" si="0">SUM(D49:E49)</f>
        <v>0</v>
      </c>
      <c r="G49" s="47"/>
      <c r="H49" s="47"/>
      <c r="I49" s="47"/>
      <c r="J49" s="47"/>
      <c r="K49" s="47"/>
      <c r="L49" s="47"/>
      <c r="M49" s="47"/>
      <c r="N49" s="47"/>
      <c r="O49" s="47"/>
      <c r="P49" s="48"/>
      <c r="S49" s="111">
        <f>F48</f>
        <v>0</v>
      </c>
      <c r="T49" s="112"/>
      <c r="U49" s="113" t="s">
        <v>52</v>
      </c>
      <c r="V49" s="400"/>
      <c r="W49" s="397"/>
      <c r="X49" s="397"/>
      <c r="Y49" s="397"/>
      <c r="Z49" s="397"/>
      <c r="AA49" s="397"/>
      <c r="AB49" s="397"/>
    </row>
    <row r="50" spans="2:28" ht="33.75" customHeight="1" thickBot="1" x14ac:dyDescent="0.3">
      <c r="B50" s="59" t="s">
        <v>54</v>
      </c>
      <c r="C50" s="254"/>
      <c r="D50" s="254"/>
      <c r="E50" s="254"/>
      <c r="F50" s="255">
        <f t="shared" si="0"/>
        <v>0</v>
      </c>
      <c r="G50" s="47"/>
      <c r="H50" s="47"/>
      <c r="I50" s="47"/>
      <c r="J50" s="47"/>
      <c r="K50" s="47"/>
      <c r="L50" s="47"/>
      <c r="M50" s="47"/>
      <c r="N50" s="47"/>
      <c r="O50" s="47"/>
      <c r="P50" s="48"/>
      <c r="S50" s="111">
        <f t="shared" ref="S50:S60" si="1">F49</f>
        <v>0</v>
      </c>
      <c r="T50" s="62"/>
      <c r="U50" s="114" t="s">
        <v>53</v>
      </c>
      <c r="V50" s="400"/>
      <c r="W50" s="397"/>
      <c r="X50" s="397"/>
      <c r="Y50" s="397"/>
      <c r="Z50" s="397"/>
      <c r="AA50" s="397"/>
      <c r="AB50" s="397"/>
    </row>
    <row r="51" spans="2:28" ht="33.75" customHeight="1" thickBot="1" x14ac:dyDescent="0.3">
      <c r="B51" s="59" t="s">
        <v>55</v>
      </c>
      <c r="C51" s="254"/>
      <c r="D51" s="254"/>
      <c r="E51" s="254"/>
      <c r="F51" s="255">
        <f t="shared" si="0"/>
        <v>0</v>
      </c>
      <c r="G51" s="47"/>
      <c r="H51" s="47"/>
      <c r="I51" s="47"/>
      <c r="J51" s="47"/>
      <c r="K51" s="47"/>
      <c r="L51" s="47"/>
      <c r="M51" s="47"/>
      <c r="N51" s="47"/>
      <c r="O51" s="47"/>
      <c r="P51" s="48"/>
      <c r="S51" s="111">
        <f t="shared" si="1"/>
        <v>0</v>
      </c>
      <c r="T51" s="62"/>
      <c r="U51" s="114" t="s">
        <v>54</v>
      </c>
      <c r="V51" s="96"/>
      <c r="W51" s="96"/>
      <c r="X51" s="96"/>
      <c r="Y51" s="96"/>
      <c r="Z51" s="96"/>
      <c r="AA51" s="96"/>
      <c r="AB51" s="96"/>
    </row>
    <row r="52" spans="2:28" ht="33.75" customHeight="1" thickBot="1" x14ac:dyDescent="0.3">
      <c r="B52" s="59" t="s">
        <v>65</v>
      </c>
      <c r="C52" s="254"/>
      <c r="D52" s="254"/>
      <c r="E52" s="254"/>
      <c r="F52" s="255">
        <f t="shared" ref="F52:F53" si="2">SUM(D52:E52)</f>
        <v>0</v>
      </c>
      <c r="G52" s="47"/>
      <c r="H52" s="47"/>
      <c r="I52" s="47"/>
      <c r="J52" s="47"/>
      <c r="K52" s="47"/>
      <c r="L52" s="47"/>
      <c r="M52" s="47"/>
      <c r="N52" s="47"/>
      <c r="O52" s="47"/>
      <c r="P52" s="48"/>
      <c r="S52" s="111">
        <f t="shared" si="1"/>
        <v>0</v>
      </c>
      <c r="T52" s="62"/>
      <c r="U52" s="114" t="s">
        <v>55</v>
      </c>
      <c r="V52" s="96"/>
      <c r="W52" s="96"/>
      <c r="X52" s="96"/>
      <c r="Y52" s="96"/>
      <c r="Z52" s="96"/>
      <c r="AA52" s="96"/>
      <c r="AB52" s="96"/>
    </row>
    <row r="53" spans="2:28" ht="33.75" customHeight="1" thickBot="1" x14ac:dyDescent="0.3">
      <c r="B53" s="59" t="s">
        <v>141</v>
      </c>
      <c r="C53" s="254"/>
      <c r="D53" s="254"/>
      <c r="E53" s="254"/>
      <c r="F53" s="255">
        <f t="shared" si="2"/>
        <v>0</v>
      </c>
      <c r="G53" s="47"/>
      <c r="H53" s="47"/>
      <c r="I53" s="47"/>
      <c r="J53" s="47"/>
      <c r="K53" s="47"/>
      <c r="L53" s="47"/>
      <c r="M53" s="47"/>
      <c r="N53" s="47"/>
      <c r="O53" s="47"/>
      <c r="P53" s="48"/>
      <c r="S53" s="111">
        <f t="shared" si="1"/>
        <v>0</v>
      </c>
      <c r="T53" s="64"/>
      <c r="U53" s="59" t="s">
        <v>65</v>
      </c>
      <c r="V53" s="96"/>
      <c r="W53" s="96"/>
      <c r="X53" s="96"/>
      <c r="Y53" s="96"/>
      <c r="Z53" s="96"/>
      <c r="AA53" s="96"/>
      <c r="AB53" s="96"/>
    </row>
    <row r="54" spans="2:28" ht="33.75" customHeight="1" thickBot="1" x14ac:dyDescent="0.3">
      <c r="B54" s="59" t="s">
        <v>67</v>
      </c>
      <c r="C54" s="254"/>
      <c r="D54" s="254"/>
      <c r="E54" s="254"/>
      <c r="F54" s="255">
        <f>SUM(D54:E54)</f>
        <v>0</v>
      </c>
      <c r="G54" s="47"/>
      <c r="H54" s="47"/>
      <c r="I54" s="47"/>
      <c r="J54" s="47"/>
      <c r="K54" s="47"/>
      <c r="L54" s="47"/>
      <c r="M54" s="47"/>
      <c r="N54" s="47"/>
      <c r="O54" s="47"/>
      <c r="P54" s="48"/>
      <c r="S54" s="111">
        <f t="shared" si="1"/>
        <v>0</v>
      </c>
      <c r="T54" s="64"/>
      <c r="U54" s="114" t="s">
        <v>66</v>
      </c>
      <c r="V54" s="96"/>
      <c r="W54" s="96"/>
      <c r="X54" s="96"/>
      <c r="Y54" s="96"/>
      <c r="Z54" s="96"/>
      <c r="AA54" s="96"/>
      <c r="AB54" s="96"/>
    </row>
    <row r="55" spans="2:28" ht="33.75" customHeight="1" thickBot="1" x14ac:dyDescent="0.3">
      <c r="B55" s="59" t="s">
        <v>146</v>
      </c>
      <c r="C55" s="254"/>
      <c r="D55" s="254"/>
      <c r="E55" s="254"/>
      <c r="F55" s="255">
        <f t="shared" ref="F55:F59" si="3">SUM(D55:E55)</f>
        <v>0</v>
      </c>
      <c r="G55" s="47"/>
      <c r="H55" s="47"/>
      <c r="I55" s="47"/>
      <c r="J55" s="47"/>
      <c r="K55" s="47"/>
      <c r="L55" s="47"/>
      <c r="M55" s="47"/>
      <c r="N55" s="47"/>
      <c r="O55" s="47"/>
      <c r="P55" s="48"/>
      <c r="S55" s="111">
        <f t="shared" si="1"/>
        <v>0</v>
      </c>
      <c r="T55" s="64"/>
      <c r="U55" s="114" t="s">
        <v>67</v>
      </c>
      <c r="V55" s="96"/>
      <c r="W55" s="96"/>
      <c r="X55" s="96"/>
      <c r="Y55" s="96"/>
      <c r="Z55" s="96"/>
      <c r="AA55" s="96"/>
      <c r="AB55" s="96"/>
    </row>
    <row r="56" spans="2:28" ht="33.75" customHeight="1" thickBot="1" x14ac:dyDescent="0.3">
      <c r="B56" s="59" t="s">
        <v>123</v>
      </c>
      <c r="C56" s="254"/>
      <c r="D56" s="254"/>
      <c r="E56" s="254"/>
      <c r="F56" s="255">
        <f t="shared" si="3"/>
        <v>0</v>
      </c>
      <c r="G56" s="47"/>
      <c r="H56" s="47"/>
      <c r="I56" s="47"/>
      <c r="J56" s="47"/>
      <c r="K56" s="47"/>
      <c r="L56" s="47"/>
      <c r="M56" s="47"/>
      <c r="N56" s="47"/>
      <c r="O56" s="47"/>
      <c r="P56" s="48"/>
      <c r="S56" s="111">
        <f t="shared" si="1"/>
        <v>0</v>
      </c>
      <c r="T56" s="64"/>
      <c r="U56" s="114" t="s">
        <v>68</v>
      </c>
      <c r="V56" s="96"/>
      <c r="W56" s="96"/>
      <c r="X56" s="96"/>
      <c r="Y56" s="96"/>
      <c r="Z56" s="96"/>
      <c r="AA56" s="96"/>
      <c r="AB56" s="96"/>
    </row>
    <row r="57" spans="2:28" ht="33.75" customHeight="1" thickBot="1" x14ac:dyDescent="0.3">
      <c r="B57" s="59" t="s">
        <v>147</v>
      </c>
      <c r="C57" s="254"/>
      <c r="D57" s="254"/>
      <c r="E57" s="254"/>
      <c r="F57" s="255">
        <f t="shared" si="3"/>
        <v>0</v>
      </c>
      <c r="G57" s="47"/>
      <c r="H57" s="47"/>
      <c r="I57" s="47"/>
      <c r="J57" s="47"/>
      <c r="K57" s="47"/>
      <c r="L57" s="47"/>
      <c r="M57" s="47"/>
      <c r="N57" s="47"/>
      <c r="O57" s="47"/>
      <c r="P57" s="48"/>
      <c r="S57" s="111">
        <f t="shared" si="1"/>
        <v>0</v>
      </c>
      <c r="T57" s="64"/>
      <c r="U57" s="59" t="s">
        <v>123</v>
      </c>
      <c r="V57" s="96"/>
      <c r="W57" s="96"/>
      <c r="X57" s="96"/>
      <c r="Y57" s="96"/>
      <c r="Z57" s="96"/>
      <c r="AA57" s="96"/>
      <c r="AB57" s="96"/>
    </row>
    <row r="58" spans="2:28" ht="33.75" customHeight="1" thickBot="1" x14ac:dyDescent="0.3">
      <c r="B58" s="59" t="s">
        <v>148</v>
      </c>
      <c r="C58" s="254"/>
      <c r="D58" s="254"/>
      <c r="E58" s="254"/>
      <c r="F58" s="255">
        <f t="shared" si="3"/>
        <v>0</v>
      </c>
      <c r="G58" s="47"/>
      <c r="H58" s="47"/>
      <c r="I58" s="47"/>
      <c r="J58" s="47"/>
      <c r="K58" s="47"/>
      <c r="L58" s="47"/>
      <c r="M58" s="47"/>
      <c r="N58" s="47"/>
      <c r="O58" s="47"/>
      <c r="P58" s="48"/>
      <c r="S58" s="111">
        <f t="shared" si="1"/>
        <v>0</v>
      </c>
      <c r="T58" s="64"/>
      <c r="U58" s="114" t="s">
        <v>124</v>
      </c>
      <c r="V58" s="96"/>
      <c r="W58" s="96"/>
      <c r="X58" s="96"/>
      <c r="Y58" s="96"/>
      <c r="Z58" s="96"/>
      <c r="AA58" s="96"/>
      <c r="AB58" s="96"/>
    </row>
    <row r="59" spans="2:28" ht="33.75" customHeight="1" thickBot="1" x14ac:dyDescent="0.3">
      <c r="B59" s="246" t="s">
        <v>149</v>
      </c>
      <c r="C59" s="310"/>
      <c r="D59" s="310"/>
      <c r="E59" s="310"/>
      <c r="F59" s="311">
        <f t="shared" si="3"/>
        <v>0</v>
      </c>
      <c r="G59" s="47"/>
      <c r="H59" s="47"/>
      <c r="I59" s="47"/>
      <c r="J59" s="47"/>
      <c r="K59" s="47"/>
      <c r="L59" s="47"/>
      <c r="M59" s="47"/>
      <c r="N59" s="47"/>
      <c r="O59" s="47"/>
      <c r="P59" s="48"/>
      <c r="S59" s="111">
        <f t="shared" si="1"/>
        <v>0</v>
      </c>
      <c r="T59" s="64"/>
      <c r="U59" s="114" t="s">
        <v>148</v>
      </c>
      <c r="V59" s="96"/>
      <c r="W59" s="96"/>
      <c r="X59" s="96"/>
      <c r="Y59" s="96"/>
      <c r="Z59" s="96"/>
      <c r="AA59" s="96"/>
      <c r="AB59" s="96"/>
    </row>
    <row r="60" spans="2:28" ht="33.75" customHeight="1" thickBot="1" x14ac:dyDescent="0.3">
      <c r="B60" s="266"/>
      <c r="C60" s="264"/>
      <c r="D60" s="264"/>
      <c r="E60" s="264"/>
      <c r="F60" s="265"/>
      <c r="G60" s="47"/>
      <c r="H60" s="47"/>
      <c r="I60" s="47"/>
      <c r="J60" s="47"/>
      <c r="K60" s="47"/>
      <c r="L60" s="47"/>
      <c r="M60" s="47"/>
      <c r="N60" s="47"/>
      <c r="O60" s="47"/>
      <c r="P60" s="48"/>
      <c r="S60" s="111">
        <f t="shared" si="1"/>
        <v>0</v>
      </c>
      <c r="T60" s="64"/>
      <c r="U60" s="114" t="s">
        <v>150</v>
      </c>
      <c r="V60" s="96"/>
      <c r="W60" s="96"/>
      <c r="X60" s="96"/>
      <c r="Y60" s="96"/>
      <c r="Z60" s="96"/>
      <c r="AA60" s="96"/>
      <c r="AB60" s="96"/>
    </row>
    <row r="61" spans="2:28" ht="36.75" customHeight="1" thickBot="1" x14ac:dyDescent="0.3">
      <c r="B61" s="386" t="s">
        <v>32</v>
      </c>
      <c r="C61" s="387"/>
      <c r="D61" s="60">
        <f>MAX(F48:F59)</f>
        <v>0</v>
      </c>
      <c r="E61" s="41" t="s">
        <v>35</v>
      </c>
      <c r="F61" s="41"/>
      <c r="G61" s="42"/>
      <c r="H61" s="42"/>
      <c r="I61" s="42"/>
      <c r="J61" s="42"/>
      <c r="K61" s="42"/>
      <c r="L61" s="42"/>
      <c r="M61" s="42"/>
      <c r="N61" s="42"/>
      <c r="O61" s="42"/>
      <c r="P61" s="43"/>
      <c r="S61" s="111"/>
      <c r="T61" s="115"/>
      <c r="U61" s="116"/>
    </row>
    <row r="62" spans="2:28" ht="36.75" customHeight="1" thickBot="1" x14ac:dyDescent="0.3">
      <c r="B62" s="386" t="s">
        <v>33</v>
      </c>
      <c r="C62" s="387"/>
      <c r="D62" s="60">
        <f>MIN(F48:F59)</f>
        <v>0</v>
      </c>
      <c r="E62" s="41" t="s">
        <v>35</v>
      </c>
      <c r="F62" s="41"/>
      <c r="G62" s="42"/>
      <c r="H62" s="42"/>
      <c r="I62" s="42"/>
      <c r="J62" s="42"/>
      <c r="K62" s="42"/>
      <c r="L62" s="42"/>
      <c r="M62" s="42"/>
      <c r="N62" s="42"/>
      <c r="O62" s="42"/>
      <c r="P62" s="43"/>
      <c r="S62" s="111"/>
      <c r="T62" s="115"/>
      <c r="U62" s="116"/>
      <c r="V62" s="1">
        <v>5</v>
      </c>
    </row>
    <row r="63" spans="2:28" ht="36.75" customHeight="1" thickBot="1" x14ac:dyDescent="0.3">
      <c r="B63" s="388" t="s">
        <v>34</v>
      </c>
      <c r="C63" s="389"/>
      <c r="D63" s="61">
        <f>AVERAGE(F48:F59)</f>
        <v>0</v>
      </c>
      <c r="E63" s="44" t="s">
        <v>35</v>
      </c>
      <c r="F63" s="44"/>
      <c r="G63" s="45"/>
      <c r="H63" s="45"/>
      <c r="I63" s="45"/>
      <c r="J63" s="45"/>
      <c r="K63" s="45"/>
      <c r="L63" s="45"/>
      <c r="M63" s="45"/>
      <c r="N63" s="45"/>
      <c r="O63" s="45"/>
      <c r="P63" s="46"/>
      <c r="S63" s="390"/>
      <c r="T63" s="390"/>
      <c r="U63" s="390"/>
      <c r="V63" s="390"/>
      <c r="W63" s="390"/>
      <c r="X63" s="390"/>
      <c r="Y63" s="390"/>
      <c r="Z63" s="390"/>
    </row>
    <row r="64" spans="2:28" ht="17.25" customHeight="1" thickBot="1" x14ac:dyDescent="0.3">
      <c r="B64" s="76"/>
      <c r="C64" s="49"/>
      <c r="D64" s="49"/>
      <c r="E64" s="49"/>
      <c r="F64" s="49"/>
      <c r="G64" s="49"/>
      <c r="H64" s="50"/>
      <c r="I64" s="50"/>
      <c r="J64" s="51"/>
      <c r="K64" s="49"/>
      <c r="L64" s="49"/>
      <c r="M64" s="49"/>
      <c r="N64" s="52"/>
      <c r="O64" s="52"/>
      <c r="P64" s="53"/>
      <c r="S64" s="390"/>
      <c r="T64" s="390"/>
      <c r="U64" s="390"/>
      <c r="V64" s="390"/>
      <c r="W64" s="390"/>
      <c r="X64" s="390"/>
      <c r="Y64" s="390"/>
      <c r="Z64" s="390"/>
    </row>
    <row r="65" spans="2:29" ht="27" customHeight="1" thickBot="1" x14ac:dyDescent="0.3">
      <c r="B65" s="391" t="s">
        <v>37</v>
      </c>
      <c r="C65" s="392"/>
      <c r="D65" s="393"/>
      <c r="E65" s="394" t="s">
        <v>38</v>
      </c>
      <c r="F65" s="395"/>
      <c r="G65" s="391" t="s">
        <v>40</v>
      </c>
      <c r="H65" s="392"/>
      <c r="I65" s="392"/>
      <c r="J65" s="392"/>
      <c r="K65" s="392"/>
      <c r="L65" s="392"/>
      <c r="M65" s="392"/>
      <c r="N65" s="392"/>
      <c r="O65" s="392"/>
      <c r="P65" s="393"/>
      <c r="S65" s="396"/>
      <c r="T65" s="396"/>
      <c r="U65" s="396"/>
      <c r="V65" s="396"/>
      <c r="W65" s="396"/>
      <c r="X65" s="396"/>
      <c r="Y65" s="396"/>
      <c r="Z65" s="396"/>
    </row>
    <row r="66" spans="2:29" ht="15" customHeight="1" x14ac:dyDescent="0.25">
      <c r="B66" s="366" t="s">
        <v>2</v>
      </c>
      <c r="C66" s="368" t="s">
        <v>39</v>
      </c>
      <c r="D66" s="369"/>
      <c r="E66" s="372" t="s">
        <v>135</v>
      </c>
      <c r="F66" s="373"/>
      <c r="G66" s="376" t="s">
        <v>51</v>
      </c>
      <c r="H66" s="377"/>
      <c r="I66" s="377"/>
      <c r="J66" s="377"/>
      <c r="K66" s="377"/>
      <c r="L66" s="377"/>
      <c r="M66" s="377"/>
      <c r="N66" s="377"/>
      <c r="O66" s="377"/>
      <c r="P66" s="378"/>
      <c r="S66" s="88"/>
      <c r="T66" s="83"/>
      <c r="U66" s="84"/>
      <c r="V66" s="100"/>
      <c r="W66" s="101"/>
      <c r="X66" s="101"/>
      <c r="Y66" s="101"/>
      <c r="Z66" s="101"/>
      <c r="AA66" s="101"/>
      <c r="AB66" s="101"/>
      <c r="AC66" s="101"/>
    </row>
    <row r="67" spans="2:29" ht="48" customHeight="1" thickBot="1" x14ac:dyDescent="0.3">
      <c r="B67" s="367"/>
      <c r="C67" s="370"/>
      <c r="D67" s="371"/>
      <c r="E67" s="374"/>
      <c r="F67" s="375"/>
      <c r="G67" s="379"/>
      <c r="H67" s="380"/>
      <c r="I67" s="380"/>
      <c r="J67" s="380"/>
      <c r="K67" s="380"/>
      <c r="L67" s="380"/>
      <c r="M67" s="380"/>
      <c r="N67" s="380"/>
      <c r="O67" s="380"/>
      <c r="P67" s="381"/>
      <c r="S67" s="87"/>
      <c r="T67" s="85"/>
      <c r="U67" s="86"/>
      <c r="V67" s="97"/>
      <c r="W67" s="104"/>
      <c r="X67" s="104"/>
      <c r="Y67" s="104"/>
      <c r="Z67" s="104"/>
      <c r="AA67" s="104"/>
      <c r="AB67" s="104"/>
      <c r="AC67" s="104"/>
    </row>
    <row r="68" spans="2:29" ht="27.75" customHeight="1" x14ac:dyDescent="0.25">
      <c r="B68" s="99" t="s">
        <v>52</v>
      </c>
      <c r="C68" s="382">
        <f>'CUADRO RESUMEN DE RESULTADOS'!C44</f>
        <v>0</v>
      </c>
      <c r="D68" s="382"/>
      <c r="E68" s="383">
        <f>'CUADRO RESUMEN DE RESULTADOS'!D44</f>
        <v>0</v>
      </c>
      <c r="F68" s="383"/>
      <c r="G68" s="384">
        <f>'CUADRO RESUMEN DE RESULTADOS'!D26</f>
        <v>0</v>
      </c>
      <c r="H68" s="384"/>
      <c r="I68" s="384"/>
      <c r="J68" s="384"/>
      <c r="K68" s="384"/>
      <c r="L68" s="384"/>
      <c r="M68" s="384"/>
      <c r="N68" s="384"/>
      <c r="O68" s="384"/>
      <c r="P68" s="385"/>
      <c r="R68" s="79"/>
      <c r="S68" s="87"/>
      <c r="T68" s="247">
        <v>2.4636363636363638</v>
      </c>
      <c r="U68" s="86"/>
      <c r="V68" s="97"/>
      <c r="W68" s="104"/>
      <c r="X68" s="104"/>
      <c r="Y68" s="104"/>
      <c r="Z68" s="104"/>
      <c r="AA68" s="104"/>
      <c r="AB68" s="104"/>
      <c r="AC68" s="104"/>
    </row>
    <row r="69" spans="2:29" ht="27.75" customHeight="1" x14ac:dyDescent="0.25">
      <c r="B69" s="59" t="s">
        <v>53</v>
      </c>
      <c r="C69" s="352">
        <f>'CUADRO RESUMEN DE RESULTADOS'!C45</f>
        <v>0</v>
      </c>
      <c r="D69" s="352"/>
      <c r="E69" s="349">
        <f>'CUADRO RESUMEN DE RESULTADOS'!D45</f>
        <v>0</v>
      </c>
      <c r="F69" s="349"/>
      <c r="G69" s="350">
        <f>'CUADRO RESUMEN DE RESULTADOS'!E26</f>
        <v>0</v>
      </c>
      <c r="H69" s="350"/>
      <c r="I69" s="350"/>
      <c r="J69" s="350"/>
      <c r="K69" s="350"/>
      <c r="L69" s="350"/>
      <c r="M69" s="350"/>
      <c r="N69" s="350"/>
      <c r="O69" s="350"/>
      <c r="P69" s="351"/>
      <c r="R69" s="79"/>
      <c r="S69" s="87"/>
      <c r="T69" s="247">
        <v>2.34</v>
      </c>
      <c r="U69" s="91"/>
      <c r="V69" s="97"/>
      <c r="W69" s="104"/>
      <c r="X69" s="104"/>
      <c r="Y69" s="104"/>
      <c r="Z69" s="104"/>
      <c r="AA69" s="104"/>
      <c r="AB69" s="104"/>
      <c r="AC69" s="104"/>
    </row>
    <row r="70" spans="2:29" ht="27.75" customHeight="1" x14ac:dyDescent="0.25">
      <c r="B70" s="59" t="s">
        <v>54</v>
      </c>
      <c r="C70" s="352">
        <f>'CUADRO RESUMEN DE RESULTADOS'!C46</f>
        <v>0</v>
      </c>
      <c r="D70" s="352"/>
      <c r="E70" s="349">
        <f>'CUADRO RESUMEN DE RESULTADOS'!D46</f>
        <v>0</v>
      </c>
      <c r="F70" s="349"/>
      <c r="G70" s="350">
        <f>'CUADRO RESUMEN DE RESULTADOS'!F26</f>
        <v>0</v>
      </c>
      <c r="H70" s="350"/>
      <c r="I70" s="350"/>
      <c r="J70" s="350"/>
      <c r="K70" s="350"/>
      <c r="L70" s="350"/>
      <c r="M70" s="350"/>
      <c r="N70" s="350"/>
      <c r="O70" s="350"/>
      <c r="P70" s="351"/>
      <c r="R70" s="79"/>
      <c r="S70" s="87"/>
      <c r="T70" s="247"/>
      <c r="U70" s="91"/>
      <c r="V70" s="97"/>
      <c r="W70" s="104"/>
      <c r="X70" s="104"/>
      <c r="Y70" s="104"/>
      <c r="Z70" s="104"/>
      <c r="AA70" s="104"/>
      <c r="AB70" s="104"/>
      <c r="AC70" s="104"/>
    </row>
    <row r="71" spans="2:29" ht="27.75" customHeight="1" x14ac:dyDescent="0.25">
      <c r="B71" s="59" t="s">
        <v>55</v>
      </c>
      <c r="C71" s="347">
        <f>'CUADRO RESUMEN DE RESULTADOS'!C47</f>
        <v>0</v>
      </c>
      <c r="D71" s="348"/>
      <c r="E71" s="349">
        <f>'CUADRO RESUMEN DE RESULTADOS'!D47</f>
        <v>0</v>
      </c>
      <c r="F71" s="349"/>
      <c r="G71" s="350">
        <f>'CUADRO RESUMEN DE RESULTADOS'!G26</f>
        <v>0</v>
      </c>
      <c r="H71" s="350"/>
      <c r="I71" s="350"/>
      <c r="J71" s="350"/>
      <c r="K71" s="350"/>
      <c r="L71" s="350"/>
      <c r="M71" s="350"/>
      <c r="N71" s="350"/>
      <c r="O71" s="350"/>
      <c r="P71" s="351"/>
      <c r="R71" s="79"/>
      <c r="S71" s="87"/>
      <c r="T71" s="247"/>
      <c r="U71" s="91"/>
      <c r="V71" s="97"/>
      <c r="W71" s="104"/>
      <c r="X71" s="104"/>
      <c r="Y71" s="104"/>
      <c r="Z71" s="104"/>
      <c r="AA71" s="104"/>
      <c r="AB71" s="104"/>
      <c r="AC71" s="104"/>
    </row>
    <row r="72" spans="2:29" ht="27.75" customHeight="1" x14ac:dyDescent="0.25">
      <c r="B72" s="59" t="s">
        <v>65</v>
      </c>
      <c r="C72" s="352">
        <f>'CUADRO RESUMEN DE RESULTADOS'!C48</f>
        <v>0</v>
      </c>
      <c r="D72" s="352"/>
      <c r="E72" s="349">
        <f>'CUADRO RESUMEN DE RESULTADOS'!D48</f>
        <v>0</v>
      </c>
      <c r="F72" s="349"/>
      <c r="G72" s="350">
        <f>'CUADRO RESUMEN DE RESULTADOS'!H26</f>
        <v>0</v>
      </c>
      <c r="H72" s="350"/>
      <c r="I72" s="350"/>
      <c r="J72" s="350"/>
      <c r="K72" s="350"/>
      <c r="L72" s="350"/>
      <c r="M72" s="350"/>
      <c r="N72" s="350"/>
      <c r="O72" s="350"/>
      <c r="P72" s="351"/>
      <c r="R72" s="79"/>
      <c r="S72" s="87"/>
      <c r="T72" s="247"/>
      <c r="U72" s="91"/>
      <c r="V72" s="97"/>
      <c r="W72" s="104"/>
      <c r="X72" s="104"/>
      <c r="Y72" s="104"/>
      <c r="Z72" s="104"/>
      <c r="AA72" s="104"/>
      <c r="AB72" s="104"/>
      <c r="AC72" s="104"/>
    </row>
    <row r="73" spans="2:29" ht="27.75" customHeight="1" x14ac:dyDescent="0.25">
      <c r="B73" s="59" t="s">
        <v>66</v>
      </c>
      <c r="C73" s="352">
        <f>'CUADRO RESUMEN DE RESULTADOS'!C49</f>
        <v>0</v>
      </c>
      <c r="D73" s="352"/>
      <c r="E73" s="349">
        <f>'CUADRO RESUMEN DE RESULTADOS'!D49</f>
        <v>0</v>
      </c>
      <c r="F73" s="349"/>
      <c r="G73" s="350">
        <f>'CUADRO RESUMEN DE RESULTADOS'!I26</f>
        <v>0</v>
      </c>
      <c r="H73" s="350"/>
      <c r="I73" s="350"/>
      <c r="J73" s="350"/>
      <c r="K73" s="350"/>
      <c r="L73" s="350"/>
      <c r="M73" s="350"/>
      <c r="N73" s="350"/>
      <c r="O73" s="350"/>
      <c r="P73" s="351"/>
      <c r="R73" s="79"/>
      <c r="S73" s="87"/>
      <c r="T73" s="247"/>
      <c r="U73" s="91"/>
      <c r="V73" s="97"/>
      <c r="W73" s="104"/>
      <c r="X73" s="104"/>
      <c r="Y73" s="104"/>
      <c r="Z73" s="104"/>
      <c r="AA73" s="104"/>
      <c r="AB73" s="104"/>
      <c r="AC73" s="104"/>
    </row>
    <row r="74" spans="2:29" ht="27.75" customHeight="1" x14ac:dyDescent="0.25">
      <c r="B74" s="59" t="s">
        <v>67</v>
      </c>
      <c r="C74" s="347">
        <f>'CUADRO RESUMEN DE RESULTADOS'!C50</f>
        <v>0</v>
      </c>
      <c r="D74" s="348"/>
      <c r="E74" s="349">
        <f>'CUADRO RESUMEN DE RESULTADOS'!D50</f>
        <v>0</v>
      </c>
      <c r="F74" s="349"/>
      <c r="G74" s="350">
        <f>'CUADRO RESUMEN DE RESULTADOS'!J26</f>
        <v>0</v>
      </c>
      <c r="H74" s="350"/>
      <c r="I74" s="350"/>
      <c r="J74" s="350"/>
      <c r="K74" s="350"/>
      <c r="L74" s="350"/>
      <c r="M74" s="350"/>
      <c r="N74" s="350"/>
      <c r="O74" s="350"/>
      <c r="P74" s="351"/>
      <c r="R74" s="79"/>
      <c r="S74" s="87"/>
      <c r="T74" s="330"/>
      <c r="U74" s="91"/>
      <c r="V74" s="97"/>
      <c r="W74" s="320"/>
      <c r="X74" s="320"/>
      <c r="Y74" s="320"/>
      <c r="Z74" s="320"/>
      <c r="AA74" s="320"/>
      <c r="AB74" s="320"/>
      <c r="AC74" s="320"/>
    </row>
    <row r="75" spans="2:29" ht="27.75" customHeight="1" x14ac:dyDescent="0.25">
      <c r="B75" s="59" t="s">
        <v>146</v>
      </c>
      <c r="C75" s="352">
        <f>'CUADRO RESUMEN DE RESULTADOS'!C51</f>
        <v>0</v>
      </c>
      <c r="D75" s="352"/>
      <c r="E75" s="349">
        <f>'CUADRO RESUMEN DE RESULTADOS'!D51</f>
        <v>0</v>
      </c>
      <c r="F75" s="349"/>
      <c r="G75" s="350">
        <f>'CUADRO RESUMEN DE RESULTADOS'!K26</f>
        <v>0</v>
      </c>
      <c r="H75" s="350"/>
      <c r="I75" s="350"/>
      <c r="J75" s="350"/>
      <c r="K75" s="350"/>
      <c r="L75" s="350"/>
      <c r="M75" s="350"/>
      <c r="N75" s="350"/>
      <c r="O75" s="350"/>
      <c r="P75" s="351"/>
      <c r="R75" s="79"/>
      <c r="S75" s="87"/>
      <c r="T75" s="330"/>
      <c r="U75" s="91"/>
      <c r="V75" s="97"/>
      <c r="W75" s="320"/>
      <c r="X75" s="320"/>
      <c r="Y75" s="320"/>
      <c r="Z75" s="320"/>
      <c r="AA75" s="320"/>
      <c r="AB75" s="320"/>
      <c r="AC75" s="320"/>
    </row>
    <row r="76" spans="2:29" ht="27.75" customHeight="1" x14ac:dyDescent="0.25">
      <c r="B76" s="59" t="s">
        <v>123</v>
      </c>
      <c r="C76" s="352">
        <f>'CUADRO RESUMEN DE RESULTADOS'!C52</f>
        <v>0</v>
      </c>
      <c r="D76" s="352"/>
      <c r="E76" s="349">
        <f>'CUADRO RESUMEN DE RESULTADOS'!D52</f>
        <v>0</v>
      </c>
      <c r="F76" s="349"/>
      <c r="G76" s="350">
        <f>'CUADRO RESUMEN DE RESULTADOS'!L26</f>
        <v>0</v>
      </c>
      <c r="H76" s="350"/>
      <c r="I76" s="350"/>
      <c r="J76" s="350"/>
      <c r="K76" s="350"/>
      <c r="L76" s="350"/>
      <c r="M76" s="350"/>
      <c r="N76" s="350"/>
      <c r="O76" s="350"/>
      <c r="P76" s="351"/>
      <c r="R76" s="79"/>
      <c r="S76" s="87"/>
      <c r="T76" s="330"/>
      <c r="U76" s="91"/>
      <c r="V76" s="97"/>
      <c r="W76" s="320"/>
      <c r="X76" s="320"/>
      <c r="Y76" s="320"/>
      <c r="Z76" s="320"/>
      <c r="AA76" s="320"/>
      <c r="AB76" s="320"/>
      <c r="AC76" s="320"/>
    </row>
    <row r="77" spans="2:29" ht="27.75" customHeight="1" x14ac:dyDescent="0.25">
      <c r="B77" s="59" t="s">
        <v>147</v>
      </c>
      <c r="C77" s="347">
        <f>'CUADRO RESUMEN DE RESULTADOS'!C53</f>
        <v>0</v>
      </c>
      <c r="D77" s="348"/>
      <c r="E77" s="349">
        <f>'CUADRO RESUMEN DE RESULTADOS'!D53</f>
        <v>0</v>
      </c>
      <c r="F77" s="349"/>
      <c r="G77" s="350">
        <f>'CUADRO RESUMEN DE RESULTADOS'!M26</f>
        <v>0</v>
      </c>
      <c r="H77" s="350"/>
      <c r="I77" s="350"/>
      <c r="J77" s="350"/>
      <c r="K77" s="350"/>
      <c r="L77" s="350"/>
      <c r="M77" s="350"/>
      <c r="N77" s="350"/>
      <c r="O77" s="350"/>
      <c r="P77" s="351"/>
      <c r="R77" s="79"/>
      <c r="S77" s="87"/>
      <c r="T77" s="330"/>
      <c r="U77" s="91"/>
      <c r="V77" s="97"/>
      <c r="W77" s="320"/>
      <c r="X77" s="320"/>
      <c r="Y77" s="320"/>
      <c r="Z77" s="320"/>
      <c r="AA77" s="320"/>
      <c r="AB77" s="320"/>
      <c r="AC77" s="320"/>
    </row>
    <row r="78" spans="2:29" ht="27.75" customHeight="1" x14ac:dyDescent="0.25">
      <c r="B78" s="59" t="s">
        <v>148</v>
      </c>
      <c r="C78" s="352">
        <f>'CUADRO RESUMEN DE RESULTADOS'!C54</f>
        <v>0</v>
      </c>
      <c r="D78" s="352"/>
      <c r="E78" s="349">
        <f>'CUADRO RESUMEN DE RESULTADOS'!D54</f>
        <v>0</v>
      </c>
      <c r="F78" s="349"/>
      <c r="G78" s="350">
        <f>'CUADRO RESUMEN DE RESULTADOS'!N26</f>
        <v>0</v>
      </c>
      <c r="H78" s="350"/>
      <c r="I78" s="350"/>
      <c r="J78" s="350"/>
      <c r="K78" s="350"/>
      <c r="L78" s="350"/>
      <c r="M78" s="350"/>
      <c r="N78" s="350"/>
      <c r="O78" s="350"/>
      <c r="P78" s="351"/>
      <c r="R78" s="79"/>
      <c r="S78" s="87"/>
      <c r="T78" s="330"/>
      <c r="U78" s="91"/>
      <c r="V78" s="97"/>
      <c r="W78" s="320"/>
      <c r="X78" s="320"/>
      <c r="Y78" s="320"/>
      <c r="Z78" s="320"/>
      <c r="AA78" s="320"/>
      <c r="AB78" s="320"/>
      <c r="AC78" s="320"/>
    </row>
    <row r="79" spans="2:29" ht="27.75" customHeight="1" thickBot="1" x14ac:dyDescent="0.3">
      <c r="B79" s="246" t="s">
        <v>150</v>
      </c>
      <c r="C79" s="353">
        <f>'CUADRO RESUMEN DE RESULTADOS'!C55</f>
        <v>0</v>
      </c>
      <c r="D79" s="354"/>
      <c r="E79" s="355">
        <f>'CUADRO RESUMEN DE RESULTADOS'!D55</f>
        <v>0</v>
      </c>
      <c r="F79" s="355"/>
      <c r="G79" s="356">
        <f>'CUADRO RESUMEN DE RESULTADOS'!O26</f>
        <v>0</v>
      </c>
      <c r="H79" s="356"/>
      <c r="I79" s="356"/>
      <c r="J79" s="356"/>
      <c r="K79" s="356"/>
      <c r="L79" s="356"/>
      <c r="M79" s="356"/>
      <c r="N79" s="356"/>
      <c r="O79" s="356"/>
      <c r="P79" s="357"/>
      <c r="R79" s="79"/>
      <c r="S79" s="87"/>
      <c r="T79" s="330"/>
      <c r="U79" s="91"/>
      <c r="V79" s="97"/>
      <c r="W79" s="320"/>
      <c r="X79" s="320"/>
      <c r="Y79" s="320"/>
      <c r="Z79" s="320"/>
      <c r="AA79" s="320"/>
      <c r="AB79" s="320"/>
      <c r="AC79" s="320"/>
    </row>
    <row r="80" spans="2:29" ht="9.75" customHeight="1" thickBot="1" x14ac:dyDescent="0.3">
      <c r="B80" s="363" t="s">
        <v>125</v>
      </c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4"/>
      <c r="P80" s="365"/>
      <c r="R80" s="79"/>
      <c r="S80" s="87"/>
      <c r="T80" s="90"/>
      <c r="U80" s="91"/>
      <c r="V80" s="97"/>
      <c r="W80" s="104"/>
      <c r="X80" s="104"/>
      <c r="Y80" s="104"/>
      <c r="Z80" s="104"/>
      <c r="AA80" s="104"/>
      <c r="AB80" s="104"/>
      <c r="AC80" s="104"/>
    </row>
    <row r="81" spans="2:29" ht="76.5" customHeight="1" thickBot="1" x14ac:dyDescent="0.3">
      <c r="B81" s="360" t="s">
        <v>133</v>
      </c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  <c r="N81" s="361"/>
      <c r="O81" s="361"/>
      <c r="P81" s="362"/>
      <c r="R81" s="80"/>
      <c r="S81" s="95"/>
      <c r="T81" s="95"/>
      <c r="U81" s="95"/>
      <c r="V81" s="97"/>
      <c r="W81" s="104"/>
      <c r="X81" s="104"/>
      <c r="Y81" s="104"/>
      <c r="Z81" s="104"/>
      <c r="AA81" s="104"/>
      <c r="AB81" s="104"/>
      <c r="AC81" s="104"/>
    </row>
    <row r="82" spans="2:29" ht="15" customHeight="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R82" s="80"/>
      <c r="S82" s="95"/>
      <c r="T82" s="95"/>
      <c r="U82" s="95"/>
      <c r="V82" s="97"/>
      <c r="W82" s="104"/>
      <c r="X82" s="104"/>
      <c r="Y82" s="104"/>
      <c r="Z82" s="104"/>
      <c r="AA82" s="104"/>
      <c r="AB82" s="104"/>
      <c r="AC82" s="104"/>
    </row>
    <row r="83" spans="2:29" ht="15" customHeight="1" thickBot="1" x14ac:dyDescent="0.3">
      <c r="R83" s="80"/>
      <c r="S83" s="95"/>
      <c r="T83" s="95"/>
      <c r="U83" s="95"/>
      <c r="V83" s="97"/>
      <c r="W83" s="104"/>
      <c r="X83" s="104"/>
      <c r="Y83" s="104"/>
      <c r="Z83" s="104"/>
      <c r="AA83" s="104"/>
      <c r="AB83" s="104"/>
      <c r="AC83" s="104"/>
    </row>
    <row r="84" spans="2:29" ht="15" customHeight="1" x14ac:dyDescent="0.25">
      <c r="D84" s="117" t="s">
        <v>52</v>
      </c>
      <c r="E84" s="189">
        <v>2.6124999999999998</v>
      </c>
      <c r="F84" s="85">
        <v>2.35</v>
      </c>
      <c r="I84" s="505" t="s">
        <v>56</v>
      </c>
      <c r="J84" s="506"/>
      <c r="K84" s="506"/>
      <c r="L84" s="506"/>
      <c r="M84" s="506"/>
      <c r="N84" s="506"/>
      <c r="O84" s="506"/>
      <c r="P84" s="507"/>
      <c r="Q84" s="124"/>
      <c r="R84" s="123"/>
      <c r="S84" s="124"/>
      <c r="T84" s="95"/>
      <c r="U84" s="95"/>
      <c r="V84" s="97"/>
      <c r="W84" s="104"/>
      <c r="X84" s="104"/>
      <c r="Y84" s="104"/>
      <c r="Z84" s="104"/>
      <c r="AA84" s="104"/>
      <c r="AB84" s="104"/>
      <c r="AC84" s="104"/>
    </row>
    <row r="85" spans="2:29" ht="15" customHeight="1" thickBot="1" x14ac:dyDescent="0.3">
      <c r="D85" s="117" t="s">
        <v>53</v>
      </c>
      <c r="E85" s="194">
        <v>2.2142857142857144</v>
      </c>
      <c r="F85" s="85">
        <v>2.87</v>
      </c>
      <c r="I85" s="508"/>
      <c r="J85" s="509"/>
      <c r="K85" s="509"/>
      <c r="L85" s="509"/>
      <c r="M85" s="509"/>
      <c r="N85" s="509"/>
      <c r="O85" s="509"/>
      <c r="P85" s="510"/>
      <c r="Q85" s="126"/>
      <c r="R85" s="125"/>
      <c r="S85" s="126"/>
      <c r="T85" s="95"/>
      <c r="U85" s="95"/>
      <c r="V85" s="97"/>
      <c r="W85" s="104"/>
      <c r="X85" s="104"/>
      <c r="Y85" s="104"/>
      <c r="Z85" s="104"/>
      <c r="AA85" s="104"/>
      <c r="AB85" s="104"/>
      <c r="AC85" s="104"/>
    </row>
    <row r="86" spans="2:29" ht="15" customHeight="1" thickBot="1" x14ac:dyDescent="0.3">
      <c r="D86" s="117" t="s">
        <v>54</v>
      </c>
      <c r="E86" s="194">
        <v>2.1222222222222222</v>
      </c>
      <c r="F86" s="85">
        <v>3.57</v>
      </c>
      <c r="I86" s="511"/>
      <c r="J86" s="512"/>
      <c r="K86" s="512"/>
      <c r="L86" s="512"/>
      <c r="M86" s="512"/>
      <c r="N86" s="512"/>
      <c r="O86" s="512"/>
      <c r="P86" s="513"/>
      <c r="Q86" s="229"/>
      <c r="R86" s="138"/>
      <c r="S86" s="139"/>
      <c r="T86" s="95"/>
      <c r="U86" s="95"/>
      <c r="V86" s="97"/>
      <c r="W86" s="104"/>
      <c r="X86" s="104"/>
      <c r="Y86" s="104"/>
      <c r="Z86" s="104"/>
      <c r="AA86" s="104"/>
      <c r="AB86" s="104"/>
      <c r="AC86" s="104"/>
    </row>
    <row r="87" spans="2:29" ht="15" customHeight="1" x14ac:dyDescent="0.25">
      <c r="D87" s="117" t="s">
        <v>55</v>
      </c>
      <c r="E87" s="194">
        <v>2.0111111111111111</v>
      </c>
      <c r="F87" s="85">
        <v>4.18</v>
      </c>
      <c r="I87" s="522" t="s">
        <v>57</v>
      </c>
      <c r="J87" s="523"/>
      <c r="K87" s="175">
        <v>1</v>
      </c>
      <c r="L87" s="176">
        <v>1</v>
      </c>
      <c r="M87" s="177">
        <v>1</v>
      </c>
      <c r="N87" s="177">
        <v>1</v>
      </c>
      <c r="O87" s="177">
        <v>1</v>
      </c>
      <c r="P87" s="177">
        <v>1</v>
      </c>
      <c r="Q87" s="143"/>
      <c r="R87" s="92"/>
      <c r="S87" s="92"/>
      <c r="T87" s="95"/>
      <c r="U87" s="95"/>
      <c r="V87" s="97"/>
      <c r="W87" s="104"/>
      <c r="X87" s="104"/>
      <c r="Y87" s="104"/>
      <c r="Z87" s="104"/>
      <c r="AA87" s="104"/>
      <c r="AB87" s="104"/>
      <c r="AC87" s="104"/>
    </row>
    <row r="88" spans="2:29" ht="15" customHeight="1" x14ac:dyDescent="0.25">
      <c r="D88" s="117" t="s">
        <v>65</v>
      </c>
      <c r="E88" s="194">
        <v>2.0249999999999999</v>
      </c>
      <c r="F88" s="85">
        <v>5</v>
      </c>
      <c r="I88" s="524" t="s">
        <v>58</v>
      </c>
      <c r="J88" s="525"/>
      <c r="K88" s="528" t="s">
        <v>59</v>
      </c>
      <c r="L88" s="530" t="s">
        <v>60</v>
      </c>
      <c r="M88" s="514" t="s">
        <v>61</v>
      </c>
      <c r="N88" s="514" t="s">
        <v>62</v>
      </c>
      <c r="O88" s="514" t="s">
        <v>64</v>
      </c>
      <c r="P88" s="514" t="s">
        <v>69</v>
      </c>
      <c r="Q88" s="230"/>
      <c r="R88" s="146"/>
      <c r="S88" s="146"/>
      <c r="T88" s="95"/>
      <c r="U88" s="95"/>
      <c r="V88" s="97"/>
      <c r="W88" s="104"/>
      <c r="X88" s="104"/>
      <c r="Y88" s="104"/>
      <c r="Z88" s="104"/>
      <c r="AA88" s="104"/>
      <c r="AB88" s="104"/>
      <c r="AC88" s="104"/>
    </row>
    <row r="89" spans="2:29" ht="15" customHeight="1" thickBot="1" x14ac:dyDescent="0.3">
      <c r="D89" s="117" t="s">
        <v>66</v>
      </c>
      <c r="E89" s="199">
        <v>2.2777777777777777</v>
      </c>
      <c r="F89" s="85">
        <v>6.44</v>
      </c>
      <c r="I89" s="526"/>
      <c r="J89" s="527"/>
      <c r="K89" s="529"/>
      <c r="L89" s="531"/>
      <c r="M89" s="515"/>
      <c r="N89" s="515"/>
      <c r="O89" s="515"/>
      <c r="P89" s="515"/>
      <c r="Q89" s="127"/>
      <c r="R89" s="127"/>
      <c r="S89" s="127"/>
      <c r="T89" s="69"/>
      <c r="U89" s="69"/>
      <c r="V89" s="97"/>
      <c r="W89" s="104"/>
      <c r="X89" s="104"/>
      <c r="Y89" s="104"/>
      <c r="Z89" s="104"/>
      <c r="AA89" s="104"/>
      <c r="AB89" s="104"/>
      <c r="AC89" s="104"/>
    </row>
    <row r="90" spans="2:29" ht="15" customHeight="1" x14ac:dyDescent="0.25">
      <c r="D90" s="117" t="s">
        <v>67</v>
      </c>
      <c r="E90" s="128"/>
      <c r="F90" s="85"/>
      <c r="I90" s="516" t="s">
        <v>63</v>
      </c>
      <c r="J90" s="517"/>
      <c r="K90" s="502" t="s">
        <v>120</v>
      </c>
      <c r="L90" s="502" t="s">
        <v>119</v>
      </c>
      <c r="M90" s="502" t="s">
        <v>121</v>
      </c>
      <c r="N90" s="502" t="s">
        <v>119</v>
      </c>
      <c r="O90" s="502" t="s">
        <v>119</v>
      </c>
      <c r="P90" s="502" t="s">
        <v>119</v>
      </c>
      <c r="Q90" s="140"/>
      <c r="R90" s="140"/>
      <c r="S90" s="140"/>
      <c r="T90" s="69"/>
      <c r="U90" s="69"/>
      <c r="V90" s="97"/>
      <c r="W90" s="104"/>
      <c r="X90" s="104"/>
      <c r="Y90" s="104"/>
      <c r="Z90" s="104"/>
      <c r="AA90" s="104"/>
      <c r="AB90" s="104"/>
      <c r="AC90" s="104"/>
    </row>
    <row r="91" spans="2:29" ht="15" customHeight="1" x14ac:dyDescent="0.25">
      <c r="D91" s="117" t="s">
        <v>68</v>
      </c>
      <c r="E91" s="128"/>
      <c r="F91" s="85"/>
      <c r="I91" s="518"/>
      <c r="J91" s="519"/>
      <c r="K91" s="503"/>
      <c r="L91" s="503"/>
      <c r="M91" s="503"/>
      <c r="N91" s="503"/>
      <c r="O91" s="503"/>
      <c r="P91" s="503"/>
      <c r="Q91" s="141"/>
      <c r="R91" s="141"/>
      <c r="S91" s="141"/>
      <c r="T91" s="69"/>
      <c r="U91" s="69"/>
      <c r="V91" s="97"/>
      <c r="W91" s="104"/>
      <c r="X91" s="104"/>
      <c r="Y91" s="104"/>
      <c r="Z91" s="104"/>
      <c r="AA91" s="104"/>
      <c r="AB91" s="104"/>
      <c r="AC91" s="104"/>
    </row>
    <row r="92" spans="2:29" ht="15" customHeight="1" thickBot="1" x14ac:dyDescent="0.3">
      <c r="D92" s="117" t="s">
        <v>123</v>
      </c>
      <c r="E92" s="145"/>
      <c r="F92" s="144"/>
      <c r="I92" s="518"/>
      <c r="J92" s="519"/>
      <c r="K92" s="503"/>
      <c r="L92" s="503"/>
      <c r="M92" s="503"/>
      <c r="N92" s="503"/>
      <c r="O92" s="503"/>
      <c r="P92" s="503"/>
      <c r="Q92" s="141"/>
      <c r="R92" s="141"/>
      <c r="S92" s="141"/>
      <c r="V92" s="102"/>
      <c r="W92" s="103"/>
      <c r="X92" s="103"/>
      <c r="Y92" s="103"/>
      <c r="Z92" s="103"/>
      <c r="AA92" s="104"/>
      <c r="AB92" s="104"/>
      <c r="AC92" s="104"/>
    </row>
    <row r="93" spans="2:29" ht="15" customHeight="1" x14ac:dyDescent="0.25">
      <c r="D93" s="4" t="s">
        <v>124</v>
      </c>
      <c r="I93" s="518"/>
      <c r="J93" s="519"/>
      <c r="K93" s="503"/>
      <c r="L93" s="503"/>
      <c r="M93" s="503"/>
      <c r="N93" s="503"/>
      <c r="O93" s="503"/>
      <c r="P93" s="503"/>
      <c r="Q93" s="141"/>
      <c r="R93" s="141"/>
      <c r="S93" s="141"/>
      <c r="V93" s="104"/>
      <c r="W93" s="104"/>
      <c r="X93" s="104"/>
      <c r="Y93" s="104"/>
      <c r="Z93" s="104"/>
      <c r="AA93" s="104"/>
    </row>
    <row r="94" spans="2:29" ht="15" customHeight="1" x14ac:dyDescent="0.25">
      <c r="I94" s="518"/>
      <c r="J94" s="519"/>
      <c r="K94" s="503"/>
      <c r="L94" s="503"/>
      <c r="M94" s="503"/>
      <c r="N94" s="503"/>
      <c r="O94" s="503"/>
      <c r="P94" s="503"/>
      <c r="Q94" s="141"/>
      <c r="R94" s="141"/>
      <c r="S94" s="141"/>
    </row>
    <row r="95" spans="2:29" ht="15" customHeight="1" x14ac:dyDescent="0.25">
      <c r="I95" s="518"/>
      <c r="J95" s="519"/>
      <c r="K95" s="503"/>
      <c r="L95" s="503"/>
      <c r="M95" s="503"/>
      <c r="N95" s="503"/>
      <c r="O95" s="503"/>
      <c r="P95" s="503"/>
      <c r="Q95" s="141"/>
      <c r="R95" s="141"/>
      <c r="S95" s="141"/>
    </row>
    <row r="96" spans="2:29" ht="15" customHeight="1" x14ac:dyDescent="0.25">
      <c r="I96" s="518"/>
      <c r="J96" s="519"/>
      <c r="K96" s="503"/>
      <c r="L96" s="503"/>
      <c r="M96" s="503"/>
      <c r="N96" s="503"/>
      <c r="O96" s="503"/>
      <c r="P96" s="503"/>
      <c r="Q96" s="141"/>
      <c r="R96" s="141"/>
      <c r="S96" s="141"/>
    </row>
    <row r="97" spans="9:19" ht="15" customHeight="1" x14ac:dyDescent="0.25">
      <c r="I97" s="518"/>
      <c r="J97" s="519"/>
      <c r="K97" s="503"/>
      <c r="L97" s="503"/>
      <c r="M97" s="503"/>
      <c r="N97" s="503"/>
      <c r="O97" s="503"/>
      <c r="P97" s="503"/>
      <c r="Q97" s="141"/>
      <c r="R97" s="141"/>
      <c r="S97" s="141"/>
    </row>
    <row r="98" spans="9:19" ht="15" customHeight="1" x14ac:dyDescent="0.25">
      <c r="I98" s="518"/>
      <c r="J98" s="519"/>
      <c r="K98" s="503"/>
      <c r="L98" s="503"/>
      <c r="M98" s="503"/>
      <c r="N98" s="503"/>
      <c r="O98" s="503"/>
      <c r="P98" s="503"/>
      <c r="Q98" s="141"/>
      <c r="R98" s="141"/>
      <c r="S98" s="141"/>
    </row>
    <row r="99" spans="9:19" ht="15" customHeight="1" x14ac:dyDescent="0.25">
      <c r="I99" s="518"/>
      <c r="J99" s="519"/>
      <c r="K99" s="503"/>
      <c r="L99" s="503"/>
      <c r="M99" s="503"/>
      <c r="N99" s="503"/>
      <c r="O99" s="503"/>
      <c r="P99" s="503"/>
      <c r="Q99" s="141"/>
      <c r="R99" s="141"/>
      <c r="S99" s="141"/>
    </row>
    <row r="100" spans="9:19" ht="15" customHeight="1" thickBot="1" x14ac:dyDescent="0.3">
      <c r="I100" s="520"/>
      <c r="J100" s="521"/>
      <c r="K100" s="504"/>
      <c r="L100" s="504"/>
      <c r="M100" s="504"/>
      <c r="N100" s="504"/>
      <c r="O100" s="504"/>
      <c r="P100" s="504"/>
      <c r="Q100" s="142"/>
      <c r="R100" s="142"/>
      <c r="S100" s="142"/>
    </row>
  </sheetData>
  <mergeCells count="150">
    <mergeCell ref="N90:N100"/>
    <mergeCell ref="O90:O100"/>
    <mergeCell ref="P90:P100"/>
    <mergeCell ref="I84:P85"/>
    <mergeCell ref="I86:P86"/>
    <mergeCell ref="N88:N89"/>
    <mergeCell ref="O88:O89"/>
    <mergeCell ref="P88:P89"/>
    <mergeCell ref="I90:J100"/>
    <mergeCell ref="K90:K100"/>
    <mergeCell ref="L90:L100"/>
    <mergeCell ref="M90:M100"/>
    <mergeCell ref="I87:J87"/>
    <mergeCell ref="I88:J89"/>
    <mergeCell ref="K88:K89"/>
    <mergeCell ref="L88:L89"/>
    <mergeCell ref="M88:M89"/>
    <mergeCell ref="H19:J19"/>
    <mergeCell ref="K19:M19"/>
    <mergeCell ref="N19:P19"/>
    <mergeCell ref="H20:J20"/>
    <mergeCell ref="K20:M20"/>
    <mergeCell ref="N20:P20"/>
    <mergeCell ref="B6:C6"/>
    <mergeCell ref="D6:E6"/>
    <mergeCell ref="F6:G6"/>
    <mergeCell ref="H6:J6"/>
    <mergeCell ref="K6:L6"/>
    <mergeCell ref="B2:C2"/>
    <mergeCell ref="D2:P2"/>
    <mergeCell ref="B3:C3"/>
    <mergeCell ref="D3:P3"/>
    <mergeCell ref="B4:C4"/>
    <mergeCell ref="D4:E5"/>
    <mergeCell ref="F4:P5"/>
    <mergeCell ref="B5:C5"/>
    <mergeCell ref="M6:P6"/>
    <mergeCell ref="R11:T13"/>
    <mergeCell ref="B14:P14"/>
    <mergeCell ref="E16:G16"/>
    <mergeCell ref="L16:M16"/>
    <mergeCell ref="O16:P16"/>
    <mergeCell ref="H18:J18"/>
    <mergeCell ref="K18:M18"/>
    <mergeCell ref="N18:P18"/>
    <mergeCell ref="B8:P8"/>
    <mergeCell ref="B10:B12"/>
    <mergeCell ref="E10:E12"/>
    <mergeCell ref="I10:I12"/>
    <mergeCell ref="J10:L10"/>
    <mergeCell ref="M10:M12"/>
    <mergeCell ref="N10:P12"/>
    <mergeCell ref="J11:L12"/>
    <mergeCell ref="N23:P23"/>
    <mergeCell ref="H24:J24"/>
    <mergeCell ref="K24:M24"/>
    <mergeCell ref="N24:P24"/>
    <mergeCell ref="H21:J21"/>
    <mergeCell ref="K21:M21"/>
    <mergeCell ref="N21:P21"/>
    <mergeCell ref="H22:J22"/>
    <mergeCell ref="K22:M22"/>
    <mergeCell ref="N22:P22"/>
    <mergeCell ref="H23:J23"/>
    <mergeCell ref="K23:M23"/>
    <mergeCell ref="B28:K28"/>
    <mergeCell ref="L28:P28"/>
    <mergeCell ref="B31:B32"/>
    <mergeCell ref="C31:G31"/>
    <mergeCell ref="B37:C37"/>
    <mergeCell ref="B38:C38"/>
    <mergeCell ref="H25:J25"/>
    <mergeCell ref="K25:M25"/>
    <mergeCell ref="N25:P25"/>
    <mergeCell ref="H26:J26"/>
    <mergeCell ref="K26:M26"/>
    <mergeCell ref="N26:P26"/>
    <mergeCell ref="B39:C39"/>
    <mergeCell ref="X44:X45"/>
    <mergeCell ref="Y44:Y45"/>
    <mergeCell ref="Z44:Z45"/>
    <mergeCell ref="B45:P45"/>
    <mergeCell ref="U45:U46"/>
    <mergeCell ref="V45:V46"/>
    <mergeCell ref="W45:W46"/>
    <mergeCell ref="S44:S45"/>
    <mergeCell ref="T44:T45"/>
    <mergeCell ref="W48:W50"/>
    <mergeCell ref="X48:X50"/>
    <mergeCell ref="Y48:Y50"/>
    <mergeCell ref="Z48:Z50"/>
    <mergeCell ref="AA48:AA50"/>
    <mergeCell ref="AB48:AB50"/>
    <mergeCell ref="G47:H47"/>
    <mergeCell ref="I47:J47"/>
    <mergeCell ref="K47:L47"/>
    <mergeCell ref="M47:N47"/>
    <mergeCell ref="O47:P47"/>
    <mergeCell ref="V48:V50"/>
    <mergeCell ref="G69:P69"/>
    <mergeCell ref="B61:C61"/>
    <mergeCell ref="B62:C62"/>
    <mergeCell ref="B63:C63"/>
    <mergeCell ref="S63:Z64"/>
    <mergeCell ref="B65:D65"/>
    <mergeCell ref="E65:F65"/>
    <mergeCell ref="G65:P65"/>
    <mergeCell ref="S65:Z65"/>
    <mergeCell ref="F1:P1"/>
    <mergeCell ref="B81:P81"/>
    <mergeCell ref="B80:P80"/>
    <mergeCell ref="C70:D70"/>
    <mergeCell ref="C71:D71"/>
    <mergeCell ref="C72:D72"/>
    <mergeCell ref="C73:D73"/>
    <mergeCell ref="E70:F70"/>
    <mergeCell ref="E71:F71"/>
    <mergeCell ref="E72:F72"/>
    <mergeCell ref="E73:F73"/>
    <mergeCell ref="G70:P70"/>
    <mergeCell ref="G71:P71"/>
    <mergeCell ref="B66:B67"/>
    <mergeCell ref="C66:D67"/>
    <mergeCell ref="E66:F67"/>
    <mergeCell ref="G66:P67"/>
    <mergeCell ref="C68:D68"/>
    <mergeCell ref="E68:F68"/>
    <mergeCell ref="G68:P68"/>
    <mergeCell ref="G72:P72"/>
    <mergeCell ref="G73:P73"/>
    <mergeCell ref="C69:D69"/>
    <mergeCell ref="E69:F69"/>
    <mergeCell ref="C74:D74"/>
    <mergeCell ref="E74:F74"/>
    <mergeCell ref="G74:P74"/>
    <mergeCell ref="C75:D75"/>
    <mergeCell ref="E75:F75"/>
    <mergeCell ref="G75:P75"/>
    <mergeCell ref="C76:D76"/>
    <mergeCell ref="E76:F76"/>
    <mergeCell ref="G76:P76"/>
    <mergeCell ref="C77:D77"/>
    <mergeCell ref="E77:F77"/>
    <mergeCell ref="G77:P77"/>
    <mergeCell ref="C78:D78"/>
    <mergeCell ref="E78:F78"/>
    <mergeCell ref="G78:P78"/>
    <mergeCell ref="C79:D79"/>
    <mergeCell ref="E79:F79"/>
    <mergeCell ref="G79:P79"/>
  </mergeCells>
  <printOptions horizontalCentered="1" verticalCentered="1"/>
  <pageMargins left="0.19685039370078741" right="0.19685039370078741" top="0.35433070866141736" bottom="0.31496062992125984" header="0.31496062992125984" footer="0.31496062992125984"/>
  <pageSetup scale="85" orientation="portrait" horizontalDpi="4294967294" r:id="rId1"/>
  <headerFooter alignWithMargins="0"/>
  <rowBreaks count="2" manualBreakCount="2">
    <brk id="44" min="1" max="15" man="1"/>
    <brk id="64" min="1" max="15" man="1"/>
  </rowBreaks>
  <ignoredErrors>
    <ignoredError sqref="F48:F5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C2:N26"/>
  <sheetViews>
    <sheetView view="pageBreakPreview" zoomScale="98" zoomScaleNormal="100" zoomScaleSheetLayoutView="98" workbookViewId="0"/>
  </sheetViews>
  <sheetFormatPr baseColWidth="10" defaultRowHeight="15" x14ac:dyDescent="0.25"/>
  <cols>
    <col min="3" max="3" width="2.140625" customWidth="1"/>
    <col min="4" max="4" width="1.5703125" customWidth="1"/>
    <col min="5" max="5" width="1.85546875" customWidth="1"/>
    <col min="6" max="6" width="15.42578125" customWidth="1"/>
    <col min="7" max="7" width="1.85546875" customWidth="1"/>
    <col min="8" max="9" width="2.42578125" customWidth="1"/>
    <col min="14" max="14" width="7.5703125" customWidth="1"/>
  </cols>
  <sheetData>
    <row r="2" spans="3:14" x14ac:dyDescent="0.25">
      <c r="C2" s="857" t="s">
        <v>104</v>
      </c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</row>
    <row r="3" spans="3:14" ht="15" customHeight="1" x14ac:dyDescent="0.25"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</row>
    <row r="5" spans="3:14" ht="15.75" thickBot="1" x14ac:dyDescent="0.3">
      <c r="G5" s="237"/>
      <c r="H5" s="234"/>
    </row>
    <row r="6" spans="3:14" x14ac:dyDescent="0.25">
      <c r="F6" s="232"/>
      <c r="G6" s="235"/>
      <c r="H6" s="232"/>
      <c r="I6" s="232"/>
      <c r="J6" s="232"/>
      <c r="K6" s="838"/>
    </row>
    <row r="7" spans="3:14" x14ac:dyDescent="0.25">
      <c r="G7" s="236"/>
      <c r="K7" s="839"/>
      <c r="L7" s="231"/>
    </row>
    <row r="8" spans="3:14" x14ac:dyDescent="0.25">
      <c r="G8" s="236"/>
      <c r="K8" s="839"/>
      <c r="L8" s="231"/>
    </row>
    <row r="9" spans="3:14" x14ac:dyDescent="0.25">
      <c r="G9" s="236"/>
      <c r="K9" s="839"/>
      <c r="L9" s="231"/>
    </row>
    <row r="10" spans="3:14" x14ac:dyDescent="0.25">
      <c r="G10" s="849">
        <v>1</v>
      </c>
      <c r="H10" s="849"/>
      <c r="K10" s="839"/>
    </row>
    <row r="11" spans="3:14" ht="15.75" thickBot="1" x14ac:dyDescent="0.3">
      <c r="G11" s="236"/>
      <c r="K11" s="839"/>
    </row>
    <row r="12" spans="3:14" ht="17.25" customHeight="1" x14ac:dyDescent="0.25">
      <c r="G12" s="236"/>
      <c r="J12" s="840"/>
      <c r="K12" s="841"/>
      <c r="L12" s="842"/>
    </row>
    <row r="13" spans="3:14" ht="17.25" customHeight="1" x14ac:dyDescent="0.25">
      <c r="G13" s="236"/>
      <c r="J13" s="843"/>
      <c r="K13" s="841"/>
      <c r="L13" s="844"/>
    </row>
    <row r="14" spans="3:14" ht="17.25" customHeight="1" thickBot="1" x14ac:dyDescent="0.3">
      <c r="G14" s="237"/>
      <c r="H14" s="234"/>
      <c r="J14" s="845"/>
      <c r="K14" s="846"/>
      <c r="L14" s="847"/>
    </row>
    <row r="15" spans="3:14" ht="17.25" customHeight="1" x14ac:dyDescent="0.25">
      <c r="J15" s="233"/>
      <c r="K15" s="233"/>
      <c r="L15" s="233"/>
    </row>
    <row r="16" spans="3:14" ht="17.25" customHeight="1" x14ac:dyDescent="0.25">
      <c r="J16" s="233"/>
      <c r="K16" s="233"/>
      <c r="L16" s="233"/>
    </row>
    <row r="17" spans="4:12" x14ac:dyDescent="0.25">
      <c r="F17" s="852" t="s">
        <v>105</v>
      </c>
      <c r="G17" s="852"/>
      <c r="H17" s="852"/>
      <c r="I17" s="852"/>
      <c r="J17" s="852"/>
    </row>
    <row r="18" spans="4:12" ht="15.75" x14ac:dyDescent="0.25">
      <c r="D18" s="850" t="s">
        <v>113</v>
      </c>
      <c r="E18" s="851"/>
      <c r="F18" s="853" t="s">
        <v>106</v>
      </c>
      <c r="G18" s="853"/>
      <c r="H18" s="853"/>
      <c r="I18" s="853"/>
      <c r="J18" s="853"/>
      <c r="K18" s="231">
        <v>2.2629999999999998E-3</v>
      </c>
      <c r="L18" s="231" t="s">
        <v>111</v>
      </c>
    </row>
    <row r="19" spans="4:12" ht="15.75" x14ac:dyDescent="0.25">
      <c r="D19" s="851" t="s">
        <v>114</v>
      </c>
      <c r="E19" s="851"/>
      <c r="F19" s="853" t="s">
        <v>107</v>
      </c>
      <c r="G19" s="853"/>
      <c r="H19" s="853"/>
      <c r="I19" s="853"/>
      <c r="J19" s="853"/>
      <c r="K19" s="231">
        <v>32.5</v>
      </c>
      <c r="L19" s="231" t="s">
        <v>110</v>
      </c>
    </row>
    <row r="20" spans="4:12" ht="15.75" x14ac:dyDescent="0.25">
      <c r="D20" s="851" t="s">
        <v>115</v>
      </c>
      <c r="E20" s="851"/>
      <c r="F20" s="853" t="s">
        <v>108</v>
      </c>
      <c r="G20" s="853"/>
      <c r="H20" s="853"/>
      <c r="I20" s="853"/>
      <c r="J20" s="853"/>
      <c r="K20" s="239">
        <f>G10</f>
        <v>1</v>
      </c>
      <c r="L20" s="231" t="s">
        <v>109</v>
      </c>
    </row>
    <row r="21" spans="4:12" ht="15.75" x14ac:dyDescent="0.25">
      <c r="D21" s="850" t="s">
        <v>116</v>
      </c>
      <c r="E21" s="851"/>
      <c r="K21" s="231">
        <v>3.1415999999999999</v>
      </c>
    </row>
    <row r="22" spans="4:12" ht="15" customHeight="1" x14ac:dyDescent="0.25">
      <c r="F22" s="854" t="s">
        <v>112</v>
      </c>
      <c r="G22" s="855"/>
      <c r="H22" s="855"/>
      <c r="I22" s="855"/>
      <c r="J22" s="855"/>
    </row>
    <row r="25" spans="4:12" x14ac:dyDescent="0.25">
      <c r="F25" s="856" t="s">
        <v>118</v>
      </c>
      <c r="G25" s="856"/>
      <c r="H25" s="856"/>
      <c r="I25" s="856"/>
      <c r="K25" s="240">
        <f>K21*K19+K18*K20</f>
        <v>102.104263</v>
      </c>
      <c r="L25" s="238" t="s">
        <v>117</v>
      </c>
    </row>
    <row r="26" spans="4:12" x14ac:dyDescent="0.25">
      <c r="F26" s="856"/>
      <c r="G26" s="856"/>
      <c r="H26" s="856"/>
      <c r="I26" s="856"/>
    </row>
  </sheetData>
  <mergeCells count="14">
    <mergeCell ref="F25:I26"/>
    <mergeCell ref="D19:E19"/>
    <mergeCell ref="F19:J19"/>
    <mergeCell ref="D20:E20"/>
    <mergeCell ref="F20:J20"/>
    <mergeCell ref="D21:E21"/>
    <mergeCell ref="F22:J22"/>
    <mergeCell ref="D18:E18"/>
    <mergeCell ref="F18:J18"/>
    <mergeCell ref="C2:N3"/>
    <mergeCell ref="K6:K11"/>
    <mergeCell ref="G10:H10"/>
    <mergeCell ref="J12:L14"/>
    <mergeCell ref="F17:J17"/>
  </mergeCells>
  <pageMargins left="0.7" right="0.7" top="0.75" bottom="0.75" header="0.3" footer="0.3"/>
  <pageSetup scale="9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C2:N26"/>
  <sheetViews>
    <sheetView view="pageBreakPreview" zoomScale="98" zoomScaleNormal="100" zoomScaleSheetLayoutView="98" workbookViewId="0"/>
  </sheetViews>
  <sheetFormatPr baseColWidth="10" defaultRowHeight="15" x14ac:dyDescent="0.25"/>
  <cols>
    <col min="3" max="3" width="2.140625" customWidth="1"/>
    <col min="4" max="4" width="1.5703125" customWidth="1"/>
    <col min="5" max="5" width="1.85546875" customWidth="1"/>
    <col min="6" max="6" width="15.42578125" customWidth="1"/>
    <col min="7" max="7" width="1.85546875" customWidth="1"/>
    <col min="8" max="9" width="2.42578125" customWidth="1"/>
    <col min="14" max="14" width="7.5703125" customWidth="1"/>
  </cols>
  <sheetData>
    <row r="2" spans="3:14" x14ac:dyDescent="0.25">
      <c r="C2" s="857" t="s">
        <v>104</v>
      </c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</row>
    <row r="3" spans="3:14" ht="15" customHeight="1" x14ac:dyDescent="0.25"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</row>
    <row r="5" spans="3:14" ht="15.75" thickBot="1" x14ac:dyDescent="0.3">
      <c r="G5" s="237"/>
      <c r="H5" s="234"/>
    </row>
    <row r="6" spans="3:14" x14ac:dyDescent="0.25">
      <c r="F6" s="232"/>
      <c r="G6" s="235"/>
      <c r="H6" s="232"/>
      <c r="I6" s="232"/>
      <c r="J6" s="232"/>
      <c r="K6" s="838"/>
    </row>
    <row r="7" spans="3:14" x14ac:dyDescent="0.25">
      <c r="G7" s="236"/>
      <c r="K7" s="839"/>
      <c r="L7" s="231"/>
    </row>
    <row r="8" spans="3:14" x14ac:dyDescent="0.25">
      <c r="G8" s="236"/>
      <c r="K8" s="839"/>
      <c r="L8" s="231"/>
    </row>
    <row r="9" spans="3:14" x14ac:dyDescent="0.25">
      <c r="G9" s="236"/>
      <c r="K9" s="839"/>
      <c r="L9" s="231"/>
    </row>
    <row r="10" spans="3:14" x14ac:dyDescent="0.25">
      <c r="G10" s="849">
        <v>1.5</v>
      </c>
      <c r="H10" s="849"/>
      <c r="K10" s="839"/>
    </row>
    <row r="11" spans="3:14" ht="15.75" thickBot="1" x14ac:dyDescent="0.3">
      <c r="G11" s="236"/>
      <c r="K11" s="839"/>
    </row>
    <row r="12" spans="3:14" ht="17.25" customHeight="1" x14ac:dyDescent="0.25">
      <c r="G12" s="236"/>
      <c r="J12" s="840"/>
      <c r="K12" s="841"/>
      <c r="L12" s="842"/>
    </row>
    <row r="13" spans="3:14" ht="17.25" customHeight="1" x14ac:dyDescent="0.25">
      <c r="G13" s="236"/>
      <c r="J13" s="843"/>
      <c r="K13" s="841"/>
      <c r="L13" s="844"/>
    </row>
    <row r="14" spans="3:14" ht="17.25" customHeight="1" thickBot="1" x14ac:dyDescent="0.3">
      <c r="G14" s="237"/>
      <c r="H14" s="234"/>
      <c r="J14" s="845"/>
      <c r="K14" s="846"/>
      <c r="L14" s="847"/>
    </row>
    <row r="15" spans="3:14" ht="17.25" customHeight="1" x14ac:dyDescent="0.25">
      <c r="J15" s="233"/>
      <c r="K15" s="233"/>
      <c r="L15" s="233"/>
    </row>
    <row r="16" spans="3:14" ht="17.25" customHeight="1" x14ac:dyDescent="0.25">
      <c r="J16" s="233"/>
      <c r="K16" s="233"/>
      <c r="L16" s="233"/>
    </row>
    <row r="17" spans="4:12" x14ac:dyDescent="0.25">
      <c r="F17" s="852" t="s">
        <v>105</v>
      </c>
      <c r="G17" s="852"/>
      <c r="H17" s="852"/>
      <c r="I17" s="852"/>
      <c r="J17" s="852"/>
    </row>
    <row r="18" spans="4:12" ht="15.75" x14ac:dyDescent="0.25">
      <c r="D18" s="850" t="s">
        <v>113</v>
      </c>
      <c r="E18" s="851"/>
      <c r="F18" s="853" t="s">
        <v>106</v>
      </c>
      <c r="G18" s="853"/>
      <c r="H18" s="853"/>
      <c r="I18" s="853"/>
      <c r="J18" s="853"/>
      <c r="K18" s="231">
        <v>2.287E-3</v>
      </c>
      <c r="L18" s="231" t="s">
        <v>111</v>
      </c>
    </row>
    <row r="19" spans="4:12" ht="15.75" x14ac:dyDescent="0.25">
      <c r="D19" s="851" t="s">
        <v>114</v>
      </c>
      <c r="E19" s="851"/>
      <c r="F19" s="853" t="s">
        <v>107</v>
      </c>
      <c r="G19" s="853"/>
      <c r="H19" s="853"/>
      <c r="I19" s="853"/>
      <c r="J19" s="853"/>
      <c r="K19" s="231">
        <v>32.5</v>
      </c>
      <c r="L19" s="231" t="s">
        <v>110</v>
      </c>
    </row>
    <row r="20" spans="4:12" ht="15.75" x14ac:dyDescent="0.25">
      <c r="D20" s="851" t="s">
        <v>115</v>
      </c>
      <c r="E20" s="851"/>
      <c r="F20" s="853" t="s">
        <v>108</v>
      </c>
      <c r="G20" s="853"/>
      <c r="H20" s="853"/>
      <c r="I20" s="853"/>
      <c r="J20" s="853"/>
      <c r="K20" s="239">
        <f>G10</f>
        <v>1.5</v>
      </c>
      <c r="L20" s="231" t="s">
        <v>109</v>
      </c>
    </row>
    <row r="21" spans="4:12" ht="15.75" x14ac:dyDescent="0.25">
      <c r="D21" s="850" t="s">
        <v>116</v>
      </c>
      <c r="E21" s="851"/>
      <c r="K21" s="231">
        <v>3.1415999999999999</v>
      </c>
    </row>
    <row r="22" spans="4:12" ht="15" customHeight="1" x14ac:dyDescent="0.25">
      <c r="F22" s="854" t="s">
        <v>112</v>
      </c>
      <c r="G22" s="855"/>
      <c r="H22" s="855"/>
      <c r="I22" s="855"/>
      <c r="J22" s="855"/>
    </row>
    <row r="25" spans="4:12" x14ac:dyDescent="0.25">
      <c r="F25" s="856" t="s">
        <v>118</v>
      </c>
      <c r="G25" s="856"/>
      <c r="H25" s="856"/>
      <c r="I25" s="856"/>
      <c r="K25" s="240">
        <f>K21*K19+K18*K20</f>
        <v>102.1054305</v>
      </c>
      <c r="L25" s="238" t="s">
        <v>117</v>
      </c>
    </row>
    <row r="26" spans="4:12" x14ac:dyDescent="0.25">
      <c r="F26" s="856"/>
      <c r="G26" s="856"/>
      <c r="H26" s="856"/>
      <c r="I26" s="856"/>
    </row>
  </sheetData>
  <mergeCells count="14">
    <mergeCell ref="F25:I26"/>
    <mergeCell ref="D19:E19"/>
    <mergeCell ref="F19:J19"/>
    <mergeCell ref="D20:E20"/>
    <mergeCell ref="F20:J20"/>
    <mergeCell ref="D21:E21"/>
    <mergeCell ref="F22:J22"/>
    <mergeCell ref="D18:E18"/>
    <mergeCell ref="F18:J18"/>
    <mergeCell ref="C2:N3"/>
    <mergeCell ref="K6:K11"/>
    <mergeCell ref="G10:H10"/>
    <mergeCell ref="J12:L14"/>
    <mergeCell ref="F17:J17"/>
  </mergeCells>
  <pageMargins left="0.7" right="0.7" top="0.75" bottom="0.75" header="0.3" footer="0.3"/>
  <pageSetup scale="9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02D6-4BE6-40C9-B1DE-43E1426B46FF}">
  <sheetPr>
    <tabColor rgb="FFFFC000"/>
  </sheetPr>
  <dimension ref="C2:N26"/>
  <sheetViews>
    <sheetView view="pageBreakPreview" zoomScale="98" zoomScaleNormal="100" zoomScaleSheetLayoutView="98" workbookViewId="0"/>
  </sheetViews>
  <sheetFormatPr baseColWidth="10" defaultRowHeight="15" x14ac:dyDescent="0.25"/>
  <cols>
    <col min="3" max="3" width="2.140625" customWidth="1"/>
    <col min="4" max="4" width="1.5703125" customWidth="1"/>
    <col min="5" max="5" width="1.85546875" customWidth="1"/>
    <col min="6" max="6" width="15.42578125" customWidth="1"/>
    <col min="7" max="7" width="1.85546875" customWidth="1"/>
    <col min="8" max="9" width="2.42578125" customWidth="1"/>
    <col min="14" max="14" width="7.5703125" customWidth="1"/>
  </cols>
  <sheetData>
    <row r="2" spans="3:14" x14ac:dyDescent="0.25">
      <c r="C2" s="857" t="s">
        <v>104</v>
      </c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</row>
    <row r="3" spans="3:14" ht="15" customHeight="1" x14ac:dyDescent="0.25"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</row>
    <row r="5" spans="3:14" ht="15.75" thickBot="1" x14ac:dyDescent="0.3">
      <c r="G5" s="237"/>
      <c r="H5" s="234"/>
    </row>
    <row r="6" spans="3:14" x14ac:dyDescent="0.25">
      <c r="F6" s="232"/>
      <c r="G6" s="235"/>
      <c r="H6" s="232"/>
      <c r="I6" s="232"/>
      <c r="J6" s="232"/>
      <c r="K6" s="838"/>
    </row>
    <row r="7" spans="3:14" x14ac:dyDescent="0.25">
      <c r="G7" s="236"/>
      <c r="K7" s="839"/>
      <c r="L7" s="231"/>
    </row>
    <row r="8" spans="3:14" x14ac:dyDescent="0.25">
      <c r="G8" s="236"/>
      <c r="K8" s="839"/>
      <c r="L8" s="231"/>
    </row>
    <row r="9" spans="3:14" x14ac:dyDescent="0.25">
      <c r="G9" s="236"/>
      <c r="K9" s="839"/>
      <c r="L9" s="231"/>
    </row>
    <row r="10" spans="3:14" x14ac:dyDescent="0.25">
      <c r="G10" s="849">
        <v>2</v>
      </c>
      <c r="H10" s="849"/>
      <c r="K10" s="839"/>
    </row>
    <row r="11" spans="3:14" ht="15.75" thickBot="1" x14ac:dyDescent="0.3">
      <c r="G11" s="236"/>
      <c r="K11" s="839"/>
    </row>
    <row r="12" spans="3:14" ht="17.25" customHeight="1" x14ac:dyDescent="0.25">
      <c r="G12" s="236"/>
      <c r="J12" s="840"/>
      <c r="K12" s="841"/>
      <c r="L12" s="842"/>
    </row>
    <row r="13" spans="3:14" ht="17.25" customHeight="1" x14ac:dyDescent="0.25">
      <c r="G13" s="236"/>
      <c r="J13" s="843"/>
      <c r="K13" s="841"/>
      <c r="L13" s="844"/>
    </row>
    <row r="14" spans="3:14" ht="17.25" customHeight="1" thickBot="1" x14ac:dyDescent="0.3">
      <c r="G14" s="237"/>
      <c r="H14" s="234"/>
      <c r="J14" s="845"/>
      <c r="K14" s="846"/>
      <c r="L14" s="847"/>
    </row>
    <row r="15" spans="3:14" ht="17.25" customHeight="1" x14ac:dyDescent="0.25">
      <c r="J15" s="309"/>
      <c r="K15" s="309"/>
      <c r="L15" s="309"/>
    </row>
    <row r="16" spans="3:14" ht="17.25" customHeight="1" x14ac:dyDescent="0.25">
      <c r="J16" s="309"/>
      <c r="K16" s="309"/>
      <c r="L16" s="309"/>
    </row>
    <row r="17" spans="4:12" x14ac:dyDescent="0.25">
      <c r="F17" s="852" t="s">
        <v>105</v>
      </c>
      <c r="G17" s="852"/>
      <c r="H17" s="852"/>
      <c r="I17" s="852"/>
      <c r="J17" s="852"/>
    </row>
    <row r="18" spans="4:12" ht="15.75" x14ac:dyDescent="0.25">
      <c r="D18" s="850" t="s">
        <v>113</v>
      </c>
      <c r="E18" s="851"/>
      <c r="F18" s="853" t="s">
        <v>106</v>
      </c>
      <c r="G18" s="853"/>
      <c r="H18" s="853"/>
      <c r="I18" s="853"/>
      <c r="J18" s="853"/>
      <c r="K18" s="231">
        <v>2.3040000000000001E-3</v>
      </c>
      <c r="L18" s="231" t="s">
        <v>111</v>
      </c>
    </row>
    <row r="19" spans="4:12" ht="15.75" x14ac:dyDescent="0.25">
      <c r="D19" s="851" t="s">
        <v>114</v>
      </c>
      <c r="E19" s="851"/>
      <c r="F19" s="853" t="s">
        <v>107</v>
      </c>
      <c r="G19" s="853"/>
      <c r="H19" s="853"/>
      <c r="I19" s="853"/>
      <c r="J19" s="853"/>
      <c r="K19" s="231">
        <v>32.5</v>
      </c>
      <c r="L19" s="231" t="s">
        <v>110</v>
      </c>
    </row>
    <row r="20" spans="4:12" ht="15.75" x14ac:dyDescent="0.25">
      <c r="D20" s="851" t="s">
        <v>115</v>
      </c>
      <c r="E20" s="851"/>
      <c r="F20" s="853" t="s">
        <v>108</v>
      </c>
      <c r="G20" s="853"/>
      <c r="H20" s="853"/>
      <c r="I20" s="853"/>
      <c r="J20" s="853"/>
      <c r="K20" s="239">
        <f>G10</f>
        <v>2</v>
      </c>
      <c r="L20" s="231" t="s">
        <v>109</v>
      </c>
    </row>
    <row r="21" spans="4:12" ht="15.75" x14ac:dyDescent="0.25">
      <c r="D21" s="850" t="s">
        <v>116</v>
      </c>
      <c r="E21" s="851"/>
      <c r="K21" s="231">
        <v>3.1415999999999999</v>
      </c>
    </row>
    <row r="22" spans="4:12" ht="15" customHeight="1" x14ac:dyDescent="0.25">
      <c r="F22" s="854" t="s">
        <v>112</v>
      </c>
      <c r="G22" s="855"/>
      <c r="H22" s="855"/>
      <c r="I22" s="855"/>
      <c r="J22" s="855"/>
    </row>
    <row r="25" spans="4:12" x14ac:dyDescent="0.25">
      <c r="F25" s="856" t="s">
        <v>118</v>
      </c>
      <c r="G25" s="856"/>
      <c r="H25" s="856"/>
      <c r="I25" s="856"/>
      <c r="K25" s="240">
        <f>K21*K19+K18*K20</f>
        <v>102.10660800000001</v>
      </c>
      <c r="L25" s="238" t="s">
        <v>117</v>
      </c>
    </row>
    <row r="26" spans="4:12" x14ac:dyDescent="0.25">
      <c r="F26" s="856"/>
      <c r="G26" s="856"/>
      <c r="H26" s="856"/>
      <c r="I26" s="856"/>
    </row>
  </sheetData>
  <mergeCells count="14">
    <mergeCell ref="D18:E18"/>
    <mergeCell ref="F18:J18"/>
    <mergeCell ref="C2:N3"/>
    <mergeCell ref="K6:K11"/>
    <mergeCell ref="G10:H10"/>
    <mergeCell ref="J12:L14"/>
    <mergeCell ref="F17:J17"/>
    <mergeCell ref="F25:I26"/>
    <mergeCell ref="D19:E19"/>
    <mergeCell ref="F19:J19"/>
    <mergeCell ref="D20:E20"/>
    <mergeCell ref="F20:J20"/>
    <mergeCell ref="D21:E21"/>
    <mergeCell ref="F22:J22"/>
  </mergeCells>
  <pageMargins left="0.7" right="0.7" top="0.75" bottom="0.75" header="0.3" footer="0.3"/>
  <pageSetup scale="9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5A84-1049-49BE-9E99-D6EE6F15029B}">
  <sheetPr>
    <tabColor rgb="FFFFC000"/>
  </sheetPr>
  <dimension ref="C2:N26"/>
  <sheetViews>
    <sheetView view="pageBreakPreview" zoomScale="98" zoomScaleNormal="100" zoomScaleSheetLayoutView="98" workbookViewId="0">
      <selection activeCell="K18" sqref="K18"/>
    </sheetView>
  </sheetViews>
  <sheetFormatPr baseColWidth="10" defaultRowHeight="15" x14ac:dyDescent="0.25"/>
  <cols>
    <col min="3" max="3" width="2.140625" customWidth="1"/>
    <col min="4" max="4" width="1.5703125" customWidth="1"/>
    <col min="5" max="5" width="1.85546875" customWidth="1"/>
    <col min="6" max="6" width="15.42578125" customWidth="1"/>
    <col min="7" max="7" width="1.85546875" customWidth="1"/>
    <col min="8" max="9" width="2.42578125" customWidth="1"/>
    <col min="14" max="14" width="7.5703125" customWidth="1"/>
  </cols>
  <sheetData>
    <row r="2" spans="3:14" x14ac:dyDescent="0.25">
      <c r="C2" s="857" t="s">
        <v>104</v>
      </c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</row>
    <row r="3" spans="3:14" ht="15" customHeight="1" x14ac:dyDescent="0.25"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</row>
    <row r="5" spans="3:14" ht="15.75" thickBot="1" x14ac:dyDescent="0.3">
      <c r="G5" s="237"/>
      <c r="H5" s="234"/>
    </row>
    <row r="6" spans="3:14" x14ac:dyDescent="0.25">
      <c r="F6" s="232"/>
      <c r="G6" s="235"/>
      <c r="H6" s="232"/>
      <c r="I6" s="232"/>
      <c r="J6" s="232"/>
      <c r="K6" s="838"/>
    </row>
    <row r="7" spans="3:14" x14ac:dyDescent="0.25">
      <c r="G7" s="236"/>
      <c r="K7" s="839"/>
      <c r="L7" s="231"/>
    </row>
    <row r="8" spans="3:14" x14ac:dyDescent="0.25">
      <c r="G8" s="236"/>
      <c r="K8" s="839"/>
      <c r="L8" s="231"/>
    </row>
    <row r="9" spans="3:14" x14ac:dyDescent="0.25">
      <c r="G9" s="236"/>
      <c r="K9" s="839"/>
      <c r="L9" s="231"/>
    </row>
    <row r="10" spans="3:14" x14ac:dyDescent="0.25">
      <c r="G10" s="849">
        <v>2.5</v>
      </c>
      <c r="H10" s="849"/>
      <c r="K10" s="839"/>
    </row>
    <row r="11" spans="3:14" ht="15.75" thickBot="1" x14ac:dyDescent="0.3">
      <c r="G11" s="236"/>
      <c r="K11" s="839"/>
    </row>
    <row r="12" spans="3:14" ht="17.25" customHeight="1" x14ac:dyDescent="0.25">
      <c r="G12" s="236"/>
      <c r="J12" s="840"/>
      <c r="K12" s="841"/>
      <c r="L12" s="842"/>
    </row>
    <row r="13" spans="3:14" ht="17.25" customHeight="1" x14ac:dyDescent="0.25">
      <c r="G13" s="236"/>
      <c r="J13" s="843"/>
      <c r="K13" s="841"/>
      <c r="L13" s="844"/>
    </row>
    <row r="14" spans="3:14" ht="17.25" customHeight="1" thickBot="1" x14ac:dyDescent="0.3">
      <c r="G14" s="237"/>
      <c r="H14" s="234"/>
      <c r="J14" s="845"/>
      <c r="K14" s="846"/>
      <c r="L14" s="847"/>
    </row>
    <row r="15" spans="3:14" ht="17.25" customHeight="1" x14ac:dyDescent="0.25">
      <c r="J15" s="309"/>
      <c r="K15" s="309"/>
      <c r="L15" s="309"/>
    </row>
    <row r="16" spans="3:14" ht="17.25" customHeight="1" x14ac:dyDescent="0.25">
      <c r="J16" s="309"/>
      <c r="K16" s="309"/>
      <c r="L16" s="309"/>
    </row>
    <row r="17" spans="4:12" x14ac:dyDescent="0.25">
      <c r="F17" s="852" t="s">
        <v>105</v>
      </c>
      <c r="G17" s="852"/>
      <c r="H17" s="852"/>
      <c r="I17" s="852"/>
      <c r="J17" s="852"/>
    </row>
    <row r="18" spans="4:12" ht="15.75" x14ac:dyDescent="0.25">
      <c r="D18" s="850" t="s">
        <v>113</v>
      </c>
      <c r="E18" s="851"/>
      <c r="F18" s="853" t="s">
        <v>106</v>
      </c>
      <c r="G18" s="853"/>
      <c r="H18" s="853"/>
      <c r="I18" s="853"/>
      <c r="J18" s="853"/>
      <c r="K18" s="231">
        <v>2.16E-3</v>
      </c>
      <c r="L18" s="231" t="s">
        <v>111</v>
      </c>
    </row>
    <row r="19" spans="4:12" ht="15.75" x14ac:dyDescent="0.25">
      <c r="D19" s="851" t="s">
        <v>114</v>
      </c>
      <c r="E19" s="851"/>
      <c r="F19" s="853" t="s">
        <v>107</v>
      </c>
      <c r="G19" s="853"/>
      <c r="H19" s="853"/>
      <c r="I19" s="853"/>
      <c r="J19" s="853"/>
      <c r="K19" s="231">
        <v>32.5</v>
      </c>
      <c r="L19" s="231" t="s">
        <v>110</v>
      </c>
    </row>
    <row r="20" spans="4:12" ht="15.75" x14ac:dyDescent="0.25">
      <c r="D20" s="851" t="s">
        <v>115</v>
      </c>
      <c r="E20" s="851"/>
      <c r="F20" s="853" t="s">
        <v>108</v>
      </c>
      <c r="G20" s="853"/>
      <c r="H20" s="853"/>
      <c r="I20" s="853"/>
      <c r="J20" s="853"/>
      <c r="K20" s="239">
        <f>G10</f>
        <v>2.5</v>
      </c>
      <c r="L20" s="231" t="s">
        <v>109</v>
      </c>
    </row>
    <row r="21" spans="4:12" ht="15.75" x14ac:dyDescent="0.25">
      <c r="D21" s="850" t="s">
        <v>116</v>
      </c>
      <c r="E21" s="851"/>
      <c r="K21" s="231">
        <v>3.1415999999999999</v>
      </c>
    </row>
    <row r="22" spans="4:12" ht="15" customHeight="1" x14ac:dyDescent="0.25">
      <c r="F22" s="854" t="s">
        <v>112</v>
      </c>
      <c r="G22" s="855"/>
      <c r="H22" s="855"/>
      <c r="I22" s="855"/>
      <c r="J22" s="855"/>
    </row>
    <row r="25" spans="4:12" x14ac:dyDescent="0.25">
      <c r="F25" s="856" t="s">
        <v>118</v>
      </c>
      <c r="G25" s="856"/>
      <c r="H25" s="856"/>
      <c r="I25" s="856"/>
      <c r="K25" s="240">
        <f>K21*K19+K18*K20</f>
        <v>102.1074</v>
      </c>
      <c r="L25" s="238" t="s">
        <v>117</v>
      </c>
    </row>
    <row r="26" spans="4:12" x14ac:dyDescent="0.25">
      <c r="F26" s="856"/>
      <c r="G26" s="856"/>
      <c r="H26" s="856"/>
      <c r="I26" s="856"/>
    </row>
  </sheetData>
  <mergeCells count="14">
    <mergeCell ref="D18:E18"/>
    <mergeCell ref="F18:J18"/>
    <mergeCell ref="C2:N3"/>
    <mergeCell ref="K6:K11"/>
    <mergeCell ref="G10:H10"/>
    <mergeCell ref="J12:L14"/>
    <mergeCell ref="F17:J17"/>
    <mergeCell ref="F25:I26"/>
    <mergeCell ref="D19:E19"/>
    <mergeCell ref="F19:J19"/>
    <mergeCell ref="D20:E20"/>
    <mergeCell ref="F20:J20"/>
    <mergeCell ref="D21:E21"/>
    <mergeCell ref="F22:J22"/>
  </mergeCells>
  <pageMargins left="0.7" right="0.7" top="0.75" bottom="0.75" header="0.3" footer="0.3"/>
  <pageSetup scale="9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4766-CCDD-438B-8FC9-102A3D86447F}">
  <sheetPr>
    <tabColor rgb="FFFFC000"/>
  </sheetPr>
  <dimension ref="C2:N26"/>
  <sheetViews>
    <sheetView view="pageBreakPreview" zoomScale="98" zoomScaleNormal="100" zoomScaleSheetLayoutView="98" workbookViewId="0"/>
  </sheetViews>
  <sheetFormatPr baseColWidth="10" defaultRowHeight="15" x14ac:dyDescent="0.25"/>
  <cols>
    <col min="3" max="3" width="2.140625" customWidth="1"/>
    <col min="4" max="4" width="1.5703125" customWidth="1"/>
    <col min="5" max="5" width="1.85546875" customWidth="1"/>
    <col min="6" max="6" width="15.42578125" customWidth="1"/>
    <col min="7" max="7" width="1.85546875" customWidth="1"/>
    <col min="8" max="9" width="2.42578125" customWidth="1"/>
    <col min="14" max="14" width="7.5703125" customWidth="1"/>
  </cols>
  <sheetData>
    <row r="2" spans="3:14" x14ac:dyDescent="0.25">
      <c r="C2" s="857" t="s">
        <v>104</v>
      </c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</row>
    <row r="3" spans="3:14" ht="15" customHeight="1" x14ac:dyDescent="0.25"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</row>
    <row r="5" spans="3:14" ht="15.75" thickBot="1" x14ac:dyDescent="0.3">
      <c r="G5" s="237"/>
      <c r="H5" s="234"/>
    </row>
    <row r="6" spans="3:14" x14ac:dyDescent="0.25">
      <c r="F6" s="232"/>
      <c r="G6" s="235"/>
      <c r="H6" s="232"/>
      <c r="I6" s="232"/>
      <c r="J6" s="232"/>
      <c r="K6" s="838"/>
    </row>
    <row r="7" spans="3:14" x14ac:dyDescent="0.25">
      <c r="G7" s="236"/>
      <c r="K7" s="839"/>
      <c r="L7" s="231"/>
    </row>
    <row r="8" spans="3:14" x14ac:dyDescent="0.25">
      <c r="G8" s="236"/>
      <c r="K8" s="839"/>
      <c r="L8" s="231"/>
    </row>
    <row r="9" spans="3:14" x14ac:dyDescent="0.25">
      <c r="G9" s="236"/>
      <c r="K9" s="839"/>
      <c r="L9" s="231"/>
    </row>
    <row r="10" spans="3:14" x14ac:dyDescent="0.25">
      <c r="G10" s="849">
        <v>3</v>
      </c>
      <c r="H10" s="849"/>
      <c r="K10" s="839"/>
    </row>
    <row r="11" spans="3:14" ht="15.75" thickBot="1" x14ac:dyDescent="0.3">
      <c r="G11" s="236"/>
      <c r="K11" s="839"/>
    </row>
    <row r="12" spans="3:14" ht="17.25" customHeight="1" x14ac:dyDescent="0.25">
      <c r="G12" s="236"/>
      <c r="J12" s="840"/>
      <c r="K12" s="841"/>
      <c r="L12" s="842"/>
    </row>
    <row r="13" spans="3:14" ht="17.25" customHeight="1" x14ac:dyDescent="0.25">
      <c r="G13" s="236"/>
      <c r="J13" s="843"/>
      <c r="K13" s="841"/>
      <c r="L13" s="844"/>
    </row>
    <row r="14" spans="3:14" ht="17.25" customHeight="1" thickBot="1" x14ac:dyDescent="0.3">
      <c r="G14" s="237"/>
      <c r="H14" s="234"/>
      <c r="J14" s="845"/>
      <c r="K14" s="846"/>
      <c r="L14" s="847"/>
    </row>
    <row r="15" spans="3:14" ht="17.25" customHeight="1" x14ac:dyDescent="0.25">
      <c r="J15" s="309"/>
      <c r="K15" s="309"/>
      <c r="L15" s="309"/>
    </row>
    <row r="16" spans="3:14" ht="17.25" customHeight="1" x14ac:dyDescent="0.25">
      <c r="J16" s="309"/>
      <c r="K16" s="309"/>
      <c r="L16" s="309"/>
    </row>
    <row r="17" spans="4:12" x14ac:dyDescent="0.25">
      <c r="F17" s="852" t="s">
        <v>105</v>
      </c>
      <c r="G17" s="852"/>
      <c r="H17" s="852"/>
      <c r="I17" s="852"/>
      <c r="J17" s="852"/>
    </row>
    <row r="18" spans="4:12" ht="15.75" x14ac:dyDescent="0.25">
      <c r="D18" s="850" t="s">
        <v>113</v>
      </c>
      <c r="E18" s="851"/>
      <c r="F18" s="853" t="s">
        <v>106</v>
      </c>
      <c r="G18" s="853"/>
      <c r="H18" s="853"/>
      <c r="I18" s="853"/>
      <c r="J18" s="853"/>
      <c r="K18" s="231">
        <v>2.134E-3</v>
      </c>
      <c r="L18" s="231" t="s">
        <v>111</v>
      </c>
    </row>
    <row r="19" spans="4:12" ht="15.75" x14ac:dyDescent="0.25">
      <c r="D19" s="851" t="s">
        <v>114</v>
      </c>
      <c r="E19" s="851"/>
      <c r="F19" s="853" t="s">
        <v>107</v>
      </c>
      <c r="G19" s="853"/>
      <c r="H19" s="853"/>
      <c r="I19" s="853"/>
      <c r="J19" s="853"/>
      <c r="K19" s="231">
        <v>32.5</v>
      </c>
      <c r="L19" s="231" t="s">
        <v>110</v>
      </c>
    </row>
    <row r="20" spans="4:12" ht="15.75" x14ac:dyDescent="0.25">
      <c r="D20" s="851" t="s">
        <v>115</v>
      </c>
      <c r="E20" s="851"/>
      <c r="F20" s="853" t="s">
        <v>108</v>
      </c>
      <c r="G20" s="853"/>
      <c r="H20" s="853"/>
      <c r="I20" s="853"/>
      <c r="J20" s="853"/>
      <c r="K20" s="239">
        <f>G10</f>
        <v>3</v>
      </c>
      <c r="L20" s="231" t="s">
        <v>109</v>
      </c>
    </row>
    <row r="21" spans="4:12" ht="15.75" x14ac:dyDescent="0.25">
      <c r="D21" s="850" t="s">
        <v>116</v>
      </c>
      <c r="E21" s="851"/>
      <c r="K21" s="231">
        <v>3.1415999999999999</v>
      </c>
    </row>
    <row r="22" spans="4:12" ht="15" customHeight="1" x14ac:dyDescent="0.25">
      <c r="F22" s="854" t="s">
        <v>112</v>
      </c>
      <c r="G22" s="855"/>
      <c r="H22" s="855"/>
      <c r="I22" s="855"/>
      <c r="J22" s="855"/>
    </row>
    <row r="25" spans="4:12" x14ac:dyDescent="0.25">
      <c r="F25" s="856" t="s">
        <v>118</v>
      </c>
      <c r="G25" s="856"/>
      <c r="H25" s="856"/>
      <c r="I25" s="856"/>
      <c r="K25" s="240">
        <f>K21*K19+K18*K20</f>
        <v>102.108402</v>
      </c>
      <c r="L25" s="238" t="s">
        <v>117</v>
      </c>
    </row>
    <row r="26" spans="4:12" x14ac:dyDescent="0.25">
      <c r="F26" s="856"/>
      <c r="G26" s="856"/>
      <c r="H26" s="856"/>
      <c r="I26" s="856"/>
    </row>
  </sheetData>
  <mergeCells count="14">
    <mergeCell ref="D18:E18"/>
    <mergeCell ref="F18:J18"/>
    <mergeCell ref="C2:N3"/>
    <mergeCell ref="K6:K11"/>
    <mergeCell ref="G10:H10"/>
    <mergeCell ref="J12:L14"/>
    <mergeCell ref="F17:J17"/>
    <mergeCell ref="F25:I26"/>
    <mergeCell ref="D19:E19"/>
    <mergeCell ref="F19:J19"/>
    <mergeCell ref="D20:E20"/>
    <mergeCell ref="F20:J20"/>
    <mergeCell ref="D21:E21"/>
    <mergeCell ref="F22:J22"/>
  </mergeCells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AV100"/>
  <sheetViews>
    <sheetView showGridLines="0" view="pageBreakPreview" zoomScaleNormal="100" zoomScaleSheetLayoutView="100" workbookViewId="0"/>
  </sheetViews>
  <sheetFormatPr baseColWidth="10" defaultColWidth="5.7109375" defaultRowHeight="15" customHeight="1" x14ac:dyDescent="0.25"/>
  <cols>
    <col min="1" max="1" width="1.7109375" style="1" customWidth="1"/>
    <col min="2" max="16" width="7.42578125" style="4" customWidth="1"/>
    <col min="17" max="17" width="6" style="1" customWidth="1"/>
    <col min="18" max="18" width="5.28515625" style="1" customWidth="1"/>
    <col min="19" max="19" width="14.85546875" style="1" customWidth="1"/>
    <col min="20" max="20" width="12.140625" style="1" customWidth="1"/>
    <col min="21" max="21" width="22.85546875" style="1" customWidth="1"/>
    <col min="22" max="22" width="11.85546875" style="1" customWidth="1"/>
    <col min="23" max="23" width="6.85546875" style="1" customWidth="1"/>
    <col min="24" max="25" width="9" style="1" customWidth="1"/>
    <col min="26" max="26" width="10.5703125" style="1" customWidth="1"/>
    <col min="27" max="27" width="9" style="1" customWidth="1"/>
    <col min="28" max="28" width="7.140625" style="1" customWidth="1"/>
    <col min="29" max="257" width="5.7109375" style="1"/>
    <col min="258" max="258" width="6.7109375" style="1" customWidth="1"/>
    <col min="259" max="259" width="5.7109375" style="1"/>
    <col min="260" max="260" width="6.85546875" style="1" customWidth="1"/>
    <col min="261" max="262" width="5.7109375" style="1"/>
    <col min="263" max="263" width="6.42578125" style="1" customWidth="1"/>
    <col min="264" max="265" width="6.140625" style="1" customWidth="1"/>
    <col min="266" max="273" width="5.7109375" style="1"/>
    <col min="274" max="274" width="12.28515625" style="1" customWidth="1"/>
    <col min="275" max="275" width="7.5703125" style="1" customWidth="1"/>
    <col min="276" max="277" width="5.7109375" style="1"/>
    <col min="278" max="278" width="6.140625" style="1" customWidth="1"/>
    <col min="279" max="279" width="6.85546875" style="1" customWidth="1"/>
    <col min="280" max="513" width="5.7109375" style="1"/>
    <col min="514" max="514" width="6.7109375" style="1" customWidth="1"/>
    <col min="515" max="515" width="5.7109375" style="1"/>
    <col min="516" max="516" width="6.85546875" style="1" customWidth="1"/>
    <col min="517" max="518" width="5.7109375" style="1"/>
    <col min="519" max="519" width="6.42578125" style="1" customWidth="1"/>
    <col min="520" max="521" width="6.140625" style="1" customWidth="1"/>
    <col min="522" max="529" width="5.7109375" style="1"/>
    <col min="530" max="530" width="12.28515625" style="1" customWidth="1"/>
    <col min="531" max="531" width="7.5703125" style="1" customWidth="1"/>
    <col min="532" max="533" width="5.7109375" style="1"/>
    <col min="534" max="534" width="6.140625" style="1" customWidth="1"/>
    <col min="535" max="535" width="6.85546875" style="1" customWidth="1"/>
    <col min="536" max="769" width="5.7109375" style="1"/>
    <col min="770" max="770" width="6.7109375" style="1" customWidth="1"/>
    <col min="771" max="771" width="5.7109375" style="1"/>
    <col min="772" max="772" width="6.85546875" style="1" customWidth="1"/>
    <col min="773" max="774" width="5.7109375" style="1"/>
    <col min="775" max="775" width="6.42578125" style="1" customWidth="1"/>
    <col min="776" max="777" width="6.140625" style="1" customWidth="1"/>
    <col min="778" max="785" width="5.7109375" style="1"/>
    <col min="786" max="786" width="12.28515625" style="1" customWidth="1"/>
    <col min="787" max="787" width="7.5703125" style="1" customWidth="1"/>
    <col min="788" max="789" width="5.7109375" style="1"/>
    <col min="790" max="790" width="6.140625" style="1" customWidth="1"/>
    <col min="791" max="791" width="6.85546875" style="1" customWidth="1"/>
    <col min="792" max="1025" width="5.7109375" style="1"/>
    <col min="1026" max="1026" width="6.7109375" style="1" customWidth="1"/>
    <col min="1027" max="1027" width="5.7109375" style="1"/>
    <col min="1028" max="1028" width="6.85546875" style="1" customWidth="1"/>
    <col min="1029" max="1030" width="5.7109375" style="1"/>
    <col min="1031" max="1031" width="6.42578125" style="1" customWidth="1"/>
    <col min="1032" max="1033" width="6.140625" style="1" customWidth="1"/>
    <col min="1034" max="1041" width="5.7109375" style="1"/>
    <col min="1042" max="1042" width="12.28515625" style="1" customWidth="1"/>
    <col min="1043" max="1043" width="7.5703125" style="1" customWidth="1"/>
    <col min="1044" max="1045" width="5.7109375" style="1"/>
    <col min="1046" max="1046" width="6.140625" style="1" customWidth="1"/>
    <col min="1047" max="1047" width="6.85546875" style="1" customWidth="1"/>
    <col min="1048" max="1281" width="5.7109375" style="1"/>
    <col min="1282" max="1282" width="6.7109375" style="1" customWidth="1"/>
    <col min="1283" max="1283" width="5.7109375" style="1"/>
    <col min="1284" max="1284" width="6.85546875" style="1" customWidth="1"/>
    <col min="1285" max="1286" width="5.7109375" style="1"/>
    <col min="1287" max="1287" width="6.42578125" style="1" customWidth="1"/>
    <col min="1288" max="1289" width="6.140625" style="1" customWidth="1"/>
    <col min="1290" max="1297" width="5.7109375" style="1"/>
    <col min="1298" max="1298" width="12.28515625" style="1" customWidth="1"/>
    <col min="1299" max="1299" width="7.5703125" style="1" customWidth="1"/>
    <col min="1300" max="1301" width="5.7109375" style="1"/>
    <col min="1302" max="1302" width="6.140625" style="1" customWidth="1"/>
    <col min="1303" max="1303" width="6.85546875" style="1" customWidth="1"/>
    <col min="1304" max="1537" width="5.7109375" style="1"/>
    <col min="1538" max="1538" width="6.7109375" style="1" customWidth="1"/>
    <col min="1539" max="1539" width="5.7109375" style="1"/>
    <col min="1540" max="1540" width="6.85546875" style="1" customWidth="1"/>
    <col min="1541" max="1542" width="5.7109375" style="1"/>
    <col min="1543" max="1543" width="6.42578125" style="1" customWidth="1"/>
    <col min="1544" max="1545" width="6.140625" style="1" customWidth="1"/>
    <col min="1546" max="1553" width="5.7109375" style="1"/>
    <col min="1554" max="1554" width="12.28515625" style="1" customWidth="1"/>
    <col min="1555" max="1555" width="7.5703125" style="1" customWidth="1"/>
    <col min="1556" max="1557" width="5.7109375" style="1"/>
    <col min="1558" max="1558" width="6.140625" style="1" customWidth="1"/>
    <col min="1559" max="1559" width="6.85546875" style="1" customWidth="1"/>
    <col min="1560" max="1793" width="5.7109375" style="1"/>
    <col min="1794" max="1794" width="6.7109375" style="1" customWidth="1"/>
    <col min="1795" max="1795" width="5.7109375" style="1"/>
    <col min="1796" max="1796" width="6.85546875" style="1" customWidth="1"/>
    <col min="1797" max="1798" width="5.7109375" style="1"/>
    <col min="1799" max="1799" width="6.42578125" style="1" customWidth="1"/>
    <col min="1800" max="1801" width="6.140625" style="1" customWidth="1"/>
    <col min="1802" max="1809" width="5.7109375" style="1"/>
    <col min="1810" max="1810" width="12.28515625" style="1" customWidth="1"/>
    <col min="1811" max="1811" width="7.5703125" style="1" customWidth="1"/>
    <col min="1812" max="1813" width="5.7109375" style="1"/>
    <col min="1814" max="1814" width="6.140625" style="1" customWidth="1"/>
    <col min="1815" max="1815" width="6.85546875" style="1" customWidth="1"/>
    <col min="1816" max="2049" width="5.7109375" style="1"/>
    <col min="2050" max="2050" width="6.7109375" style="1" customWidth="1"/>
    <col min="2051" max="2051" width="5.7109375" style="1"/>
    <col min="2052" max="2052" width="6.85546875" style="1" customWidth="1"/>
    <col min="2053" max="2054" width="5.7109375" style="1"/>
    <col min="2055" max="2055" width="6.42578125" style="1" customWidth="1"/>
    <col min="2056" max="2057" width="6.140625" style="1" customWidth="1"/>
    <col min="2058" max="2065" width="5.7109375" style="1"/>
    <col min="2066" max="2066" width="12.28515625" style="1" customWidth="1"/>
    <col min="2067" max="2067" width="7.5703125" style="1" customWidth="1"/>
    <col min="2068" max="2069" width="5.7109375" style="1"/>
    <col min="2070" max="2070" width="6.140625" style="1" customWidth="1"/>
    <col min="2071" max="2071" width="6.85546875" style="1" customWidth="1"/>
    <col min="2072" max="2305" width="5.7109375" style="1"/>
    <col min="2306" max="2306" width="6.7109375" style="1" customWidth="1"/>
    <col min="2307" max="2307" width="5.7109375" style="1"/>
    <col min="2308" max="2308" width="6.85546875" style="1" customWidth="1"/>
    <col min="2309" max="2310" width="5.7109375" style="1"/>
    <col min="2311" max="2311" width="6.42578125" style="1" customWidth="1"/>
    <col min="2312" max="2313" width="6.140625" style="1" customWidth="1"/>
    <col min="2314" max="2321" width="5.7109375" style="1"/>
    <col min="2322" max="2322" width="12.28515625" style="1" customWidth="1"/>
    <col min="2323" max="2323" width="7.5703125" style="1" customWidth="1"/>
    <col min="2324" max="2325" width="5.7109375" style="1"/>
    <col min="2326" max="2326" width="6.140625" style="1" customWidth="1"/>
    <col min="2327" max="2327" width="6.85546875" style="1" customWidth="1"/>
    <col min="2328" max="2561" width="5.7109375" style="1"/>
    <col min="2562" max="2562" width="6.7109375" style="1" customWidth="1"/>
    <col min="2563" max="2563" width="5.7109375" style="1"/>
    <col min="2564" max="2564" width="6.85546875" style="1" customWidth="1"/>
    <col min="2565" max="2566" width="5.7109375" style="1"/>
    <col min="2567" max="2567" width="6.42578125" style="1" customWidth="1"/>
    <col min="2568" max="2569" width="6.140625" style="1" customWidth="1"/>
    <col min="2570" max="2577" width="5.7109375" style="1"/>
    <col min="2578" max="2578" width="12.28515625" style="1" customWidth="1"/>
    <col min="2579" max="2579" width="7.5703125" style="1" customWidth="1"/>
    <col min="2580" max="2581" width="5.7109375" style="1"/>
    <col min="2582" max="2582" width="6.140625" style="1" customWidth="1"/>
    <col min="2583" max="2583" width="6.85546875" style="1" customWidth="1"/>
    <col min="2584" max="2817" width="5.7109375" style="1"/>
    <col min="2818" max="2818" width="6.7109375" style="1" customWidth="1"/>
    <col min="2819" max="2819" width="5.7109375" style="1"/>
    <col min="2820" max="2820" width="6.85546875" style="1" customWidth="1"/>
    <col min="2821" max="2822" width="5.7109375" style="1"/>
    <col min="2823" max="2823" width="6.42578125" style="1" customWidth="1"/>
    <col min="2824" max="2825" width="6.140625" style="1" customWidth="1"/>
    <col min="2826" max="2833" width="5.7109375" style="1"/>
    <col min="2834" max="2834" width="12.28515625" style="1" customWidth="1"/>
    <col min="2835" max="2835" width="7.5703125" style="1" customWidth="1"/>
    <col min="2836" max="2837" width="5.7109375" style="1"/>
    <col min="2838" max="2838" width="6.140625" style="1" customWidth="1"/>
    <col min="2839" max="2839" width="6.85546875" style="1" customWidth="1"/>
    <col min="2840" max="3073" width="5.7109375" style="1"/>
    <col min="3074" max="3074" width="6.7109375" style="1" customWidth="1"/>
    <col min="3075" max="3075" width="5.7109375" style="1"/>
    <col min="3076" max="3076" width="6.85546875" style="1" customWidth="1"/>
    <col min="3077" max="3078" width="5.7109375" style="1"/>
    <col min="3079" max="3079" width="6.42578125" style="1" customWidth="1"/>
    <col min="3080" max="3081" width="6.140625" style="1" customWidth="1"/>
    <col min="3082" max="3089" width="5.7109375" style="1"/>
    <col min="3090" max="3090" width="12.28515625" style="1" customWidth="1"/>
    <col min="3091" max="3091" width="7.5703125" style="1" customWidth="1"/>
    <col min="3092" max="3093" width="5.7109375" style="1"/>
    <col min="3094" max="3094" width="6.140625" style="1" customWidth="1"/>
    <col min="3095" max="3095" width="6.85546875" style="1" customWidth="1"/>
    <col min="3096" max="3329" width="5.7109375" style="1"/>
    <col min="3330" max="3330" width="6.7109375" style="1" customWidth="1"/>
    <col min="3331" max="3331" width="5.7109375" style="1"/>
    <col min="3332" max="3332" width="6.85546875" style="1" customWidth="1"/>
    <col min="3333" max="3334" width="5.7109375" style="1"/>
    <col min="3335" max="3335" width="6.42578125" style="1" customWidth="1"/>
    <col min="3336" max="3337" width="6.140625" style="1" customWidth="1"/>
    <col min="3338" max="3345" width="5.7109375" style="1"/>
    <col min="3346" max="3346" width="12.28515625" style="1" customWidth="1"/>
    <col min="3347" max="3347" width="7.5703125" style="1" customWidth="1"/>
    <col min="3348" max="3349" width="5.7109375" style="1"/>
    <col min="3350" max="3350" width="6.140625" style="1" customWidth="1"/>
    <col min="3351" max="3351" width="6.85546875" style="1" customWidth="1"/>
    <col min="3352" max="3585" width="5.7109375" style="1"/>
    <col min="3586" max="3586" width="6.7109375" style="1" customWidth="1"/>
    <col min="3587" max="3587" width="5.7109375" style="1"/>
    <col min="3588" max="3588" width="6.85546875" style="1" customWidth="1"/>
    <col min="3589" max="3590" width="5.7109375" style="1"/>
    <col min="3591" max="3591" width="6.42578125" style="1" customWidth="1"/>
    <col min="3592" max="3593" width="6.140625" style="1" customWidth="1"/>
    <col min="3594" max="3601" width="5.7109375" style="1"/>
    <col min="3602" max="3602" width="12.28515625" style="1" customWidth="1"/>
    <col min="3603" max="3603" width="7.5703125" style="1" customWidth="1"/>
    <col min="3604" max="3605" width="5.7109375" style="1"/>
    <col min="3606" max="3606" width="6.140625" style="1" customWidth="1"/>
    <col min="3607" max="3607" width="6.85546875" style="1" customWidth="1"/>
    <col min="3608" max="3841" width="5.7109375" style="1"/>
    <col min="3842" max="3842" width="6.7109375" style="1" customWidth="1"/>
    <col min="3843" max="3843" width="5.7109375" style="1"/>
    <col min="3844" max="3844" width="6.85546875" style="1" customWidth="1"/>
    <col min="3845" max="3846" width="5.7109375" style="1"/>
    <col min="3847" max="3847" width="6.42578125" style="1" customWidth="1"/>
    <col min="3848" max="3849" width="6.140625" style="1" customWidth="1"/>
    <col min="3850" max="3857" width="5.7109375" style="1"/>
    <col min="3858" max="3858" width="12.28515625" style="1" customWidth="1"/>
    <col min="3859" max="3859" width="7.5703125" style="1" customWidth="1"/>
    <col min="3860" max="3861" width="5.7109375" style="1"/>
    <col min="3862" max="3862" width="6.140625" style="1" customWidth="1"/>
    <col min="3863" max="3863" width="6.85546875" style="1" customWidth="1"/>
    <col min="3864" max="4097" width="5.7109375" style="1"/>
    <col min="4098" max="4098" width="6.7109375" style="1" customWidth="1"/>
    <col min="4099" max="4099" width="5.7109375" style="1"/>
    <col min="4100" max="4100" width="6.85546875" style="1" customWidth="1"/>
    <col min="4101" max="4102" width="5.7109375" style="1"/>
    <col min="4103" max="4103" width="6.42578125" style="1" customWidth="1"/>
    <col min="4104" max="4105" width="6.140625" style="1" customWidth="1"/>
    <col min="4106" max="4113" width="5.7109375" style="1"/>
    <col min="4114" max="4114" width="12.28515625" style="1" customWidth="1"/>
    <col min="4115" max="4115" width="7.5703125" style="1" customWidth="1"/>
    <col min="4116" max="4117" width="5.7109375" style="1"/>
    <col min="4118" max="4118" width="6.140625" style="1" customWidth="1"/>
    <col min="4119" max="4119" width="6.85546875" style="1" customWidth="1"/>
    <col min="4120" max="4353" width="5.7109375" style="1"/>
    <col min="4354" max="4354" width="6.7109375" style="1" customWidth="1"/>
    <col min="4355" max="4355" width="5.7109375" style="1"/>
    <col min="4356" max="4356" width="6.85546875" style="1" customWidth="1"/>
    <col min="4357" max="4358" width="5.7109375" style="1"/>
    <col min="4359" max="4359" width="6.42578125" style="1" customWidth="1"/>
    <col min="4360" max="4361" width="6.140625" style="1" customWidth="1"/>
    <col min="4362" max="4369" width="5.7109375" style="1"/>
    <col min="4370" max="4370" width="12.28515625" style="1" customWidth="1"/>
    <col min="4371" max="4371" width="7.5703125" style="1" customWidth="1"/>
    <col min="4372" max="4373" width="5.7109375" style="1"/>
    <col min="4374" max="4374" width="6.140625" style="1" customWidth="1"/>
    <col min="4375" max="4375" width="6.85546875" style="1" customWidth="1"/>
    <col min="4376" max="4609" width="5.7109375" style="1"/>
    <col min="4610" max="4610" width="6.7109375" style="1" customWidth="1"/>
    <col min="4611" max="4611" width="5.7109375" style="1"/>
    <col min="4612" max="4612" width="6.85546875" style="1" customWidth="1"/>
    <col min="4613" max="4614" width="5.7109375" style="1"/>
    <col min="4615" max="4615" width="6.42578125" style="1" customWidth="1"/>
    <col min="4616" max="4617" width="6.140625" style="1" customWidth="1"/>
    <col min="4618" max="4625" width="5.7109375" style="1"/>
    <col min="4626" max="4626" width="12.28515625" style="1" customWidth="1"/>
    <col min="4627" max="4627" width="7.5703125" style="1" customWidth="1"/>
    <col min="4628" max="4629" width="5.7109375" style="1"/>
    <col min="4630" max="4630" width="6.140625" style="1" customWidth="1"/>
    <col min="4631" max="4631" width="6.85546875" style="1" customWidth="1"/>
    <col min="4632" max="4865" width="5.7109375" style="1"/>
    <col min="4866" max="4866" width="6.7109375" style="1" customWidth="1"/>
    <col min="4867" max="4867" width="5.7109375" style="1"/>
    <col min="4868" max="4868" width="6.85546875" style="1" customWidth="1"/>
    <col min="4869" max="4870" width="5.7109375" style="1"/>
    <col min="4871" max="4871" width="6.42578125" style="1" customWidth="1"/>
    <col min="4872" max="4873" width="6.140625" style="1" customWidth="1"/>
    <col min="4874" max="4881" width="5.7109375" style="1"/>
    <col min="4882" max="4882" width="12.28515625" style="1" customWidth="1"/>
    <col min="4883" max="4883" width="7.5703125" style="1" customWidth="1"/>
    <col min="4884" max="4885" width="5.7109375" style="1"/>
    <col min="4886" max="4886" width="6.140625" style="1" customWidth="1"/>
    <col min="4887" max="4887" width="6.85546875" style="1" customWidth="1"/>
    <col min="4888" max="5121" width="5.7109375" style="1"/>
    <col min="5122" max="5122" width="6.7109375" style="1" customWidth="1"/>
    <col min="5123" max="5123" width="5.7109375" style="1"/>
    <col min="5124" max="5124" width="6.85546875" style="1" customWidth="1"/>
    <col min="5125" max="5126" width="5.7109375" style="1"/>
    <col min="5127" max="5127" width="6.42578125" style="1" customWidth="1"/>
    <col min="5128" max="5129" width="6.140625" style="1" customWidth="1"/>
    <col min="5130" max="5137" width="5.7109375" style="1"/>
    <col min="5138" max="5138" width="12.28515625" style="1" customWidth="1"/>
    <col min="5139" max="5139" width="7.5703125" style="1" customWidth="1"/>
    <col min="5140" max="5141" width="5.7109375" style="1"/>
    <col min="5142" max="5142" width="6.140625" style="1" customWidth="1"/>
    <col min="5143" max="5143" width="6.85546875" style="1" customWidth="1"/>
    <col min="5144" max="5377" width="5.7109375" style="1"/>
    <col min="5378" max="5378" width="6.7109375" style="1" customWidth="1"/>
    <col min="5379" max="5379" width="5.7109375" style="1"/>
    <col min="5380" max="5380" width="6.85546875" style="1" customWidth="1"/>
    <col min="5381" max="5382" width="5.7109375" style="1"/>
    <col min="5383" max="5383" width="6.42578125" style="1" customWidth="1"/>
    <col min="5384" max="5385" width="6.140625" style="1" customWidth="1"/>
    <col min="5386" max="5393" width="5.7109375" style="1"/>
    <col min="5394" max="5394" width="12.28515625" style="1" customWidth="1"/>
    <col min="5395" max="5395" width="7.5703125" style="1" customWidth="1"/>
    <col min="5396" max="5397" width="5.7109375" style="1"/>
    <col min="5398" max="5398" width="6.140625" style="1" customWidth="1"/>
    <col min="5399" max="5399" width="6.85546875" style="1" customWidth="1"/>
    <col min="5400" max="5633" width="5.7109375" style="1"/>
    <col min="5634" max="5634" width="6.7109375" style="1" customWidth="1"/>
    <col min="5635" max="5635" width="5.7109375" style="1"/>
    <col min="5636" max="5636" width="6.85546875" style="1" customWidth="1"/>
    <col min="5637" max="5638" width="5.7109375" style="1"/>
    <col min="5639" max="5639" width="6.42578125" style="1" customWidth="1"/>
    <col min="5640" max="5641" width="6.140625" style="1" customWidth="1"/>
    <col min="5642" max="5649" width="5.7109375" style="1"/>
    <col min="5650" max="5650" width="12.28515625" style="1" customWidth="1"/>
    <col min="5651" max="5651" width="7.5703125" style="1" customWidth="1"/>
    <col min="5652" max="5653" width="5.7109375" style="1"/>
    <col min="5654" max="5654" width="6.140625" style="1" customWidth="1"/>
    <col min="5655" max="5655" width="6.85546875" style="1" customWidth="1"/>
    <col min="5656" max="5889" width="5.7109375" style="1"/>
    <col min="5890" max="5890" width="6.7109375" style="1" customWidth="1"/>
    <col min="5891" max="5891" width="5.7109375" style="1"/>
    <col min="5892" max="5892" width="6.85546875" style="1" customWidth="1"/>
    <col min="5893" max="5894" width="5.7109375" style="1"/>
    <col min="5895" max="5895" width="6.42578125" style="1" customWidth="1"/>
    <col min="5896" max="5897" width="6.140625" style="1" customWidth="1"/>
    <col min="5898" max="5905" width="5.7109375" style="1"/>
    <col min="5906" max="5906" width="12.28515625" style="1" customWidth="1"/>
    <col min="5907" max="5907" width="7.5703125" style="1" customWidth="1"/>
    <col min="5908" max="5909" width="5.7109375" style="1"/>
    <col min="5910" max="5910" width="6.140625" style="1" customWidth="1"/>
    <col min="5911" max="5911" width="6.85546875" style="1" customWidth="1"/>
    <col min="5912" max="6145" width="5.7109375" style="1"/>
    <col min="6146" max="6146" width="6.7109375" style="1" customWidth="1"/>
    <col min="6147" max="6147" width="5.7109375" style="1"/>
    <col min="6148" max="6148" width="6.85546875" style="1" customWidth="1"/>
    <col min="6149" max="6150" width="5.7109375" style="1"/>
    <col min="6151" max="6151" width="6.42578125" style="1" customWidth="1"/>
    <col min="6152" max="6153" width="6.140625" style="1" customWidth="1"/>
    <col min="6154" max="6161" width="5.7109375" style="1"/>
    <col min="6162" max="6162" width="12.28515625" style="1" customWidth="1"/>
    <col min="6163" max="6163" width="7.5703125" style="1" customWidth="1"/>
    <col min="6164" max="6165" width="5.7109375" style="1"/>
    <col min="6166" max="6166" width="6.140625" style="1" customWidth="1"/>
    <col min="6167" max="6167" width="6.85546875" style="1" customWidth="1"/>
    <col min="6168" max="6401" width="5.7109375" style="1"/>
    <col min="6402" max="6402" width="6.7109375" style="1" customWidth="1"/>
    <col min="6403" max="6403" width="5.7109375" style="1"/>
    <col min="6404" max="6404" width="6.85546875" style="1" customWidth="1"/>
    <col min="6405" max="6406" width="5.7109375" style="1"/>
    <col min="6407" max="6407" width="6.42578125" style="1" customWidth="1"/>
    <col min="6408" max="6409" width="6.140625" style="1" customWidth="1"/>
    <col min="6410" max="6417" width="5.7109375" style="1"/>
    <col min="6418" max="6418" width="12.28515625" style="1" customWidth="1"/>
    <col min="6419" max="6419" width="7.5703125" style="1" customWidth="1"/>
    <col min="6420" max="6421" width="5.7109375" style="1"/>
    <col min="6422" max="6422" width="6.140625" style="1" customWidth="1"/>
    <col min="6423" max="6423" width="6.85546875" style="1" customWidth="1"/>
    <col min="6424" max="6657" width="5.7109375" style="1"/>
    <col min="6658" max="6658" width="6.7109375" style="1" customWidth="1"/>
    <col min="6659" max="6659" width="5.7109375" style="1"/>
    <col min="6660" max="6660" width="6.85546875" style="1" customWidth="1"/>
    <col min="6661" max="6662" width="5.7109375" style="1"/>
    <col min="6663" max="6663" width="6.42578125" style="1" customWidth="1"/>
    <col min="6664" max="6665" width="6.140625" style="1" customWidth="1"/>
    <col min="6666" max="6673" width="5.7109375" style="1"/>
    <col min="6674" max="6674" width="12.28515625" style="1" customWidth="1"/>
    <col min="6675" max="6675" width="7.5703125" style="1" customWidth="1"/>
    <col min="6676" max="6677" width="5.7109375" style="1"/>
    <col min="6678" max="6678" width="6.140625" style="1" customWidth="1"/>
    <col min="6679" max="6679" width="6.85546875" style="1" customWidth="1"/>
    <col min="6680" max="6913" width="5.7109375" style="1"/>
    <col min="6914" max="6914" width="6.7109375" style="1" customWidth="1"/>
    <col min="6915" max="6915" width="5.7109375" style="1"/>
    <col min="6916" max="6916" width="6.85546875" style="1" customWidth="1"/>
    <col min="6917" max="6918" width="5.7109375" style="1"/>
    <col min="6919" max="6919" width="6.42578125" style="1" customWidth="1"/>
    <col min="6920" max="6921" width="6.140625" style="1" customWidth="1"/>
    <col min="6922" max="6929" width="5.7109375" style="1"/>
    <col min="6930" max="6930" width="12.28515625" style="1" customWidth="1"/>
    <col min="6931" max="6931" width="7.5703125" style="1" customWidth="1"/>
    <col min="6932" max="6933" width="5.7109375" style="1"/>
    <col min="6934" max="6934" width="6.140625" style="1" customWidth="1"/>
    <col min="6935" max="6935" width="6.85546875" style="1" customWidth="1"/>
    <col min="6936" max="7169" width="5.7109375" style="1"/>
    <col min="7170" max="7170" width="6.7109375" style="1" customWidth="1"/>
    <col min="7171" max="7171" width="5.7109375" style="1"/>
    <col min="7172" max="7172" width="6.85546875" style="1" customWidth="1"/>
    <col min="7173" max="7174" width="5.7109375" style="1"/>
    <col min="7175" max="7175" width="6.42578125" style="1" customWidth="1"/>
    <col min="7176" max="7177" width="6.140625" style="1" customWidth="1"/>
    <col min="7178" max="7185" width="5.7109375" style="1"/>
    <col min="7186" max="7186" width="12.28515625" style="1" customWidth="1"/>
    <col min="7187" max="7187" width="7.5703125" style="1" customWidth="1"/>
    <col min="7188" max="7189" width="5.7109375" style="1"/>
    <col min="7190" max="7190" width="6.140625" style="1" customWidth="1"/>
    <col min="7191" max="7191" width="6.85546875" style="1" customWidth="1"/>
    <col min="7192" max="7425" width="5.7109375" style="1"/>
    <col min="7426" max="7426" width="6.7109375" style="1" customWidth="1"/>
    <col min="7427" max="7427" width="5.7109375" style="1"/>
    <col min="7428" max="7428" width="6.85546875" style="1" customWidth="1"/>
    <col min="7429" max="7430" width="5.7109375" style="1"/>
    <col min="7431" max="7431" width="6.42578125" style="1" customWidth="1"/>
    <col min="7432" max="7433" width="6.140625" style="1" customWidth="1"/>
    <col min="7434" max="7441" width="5.7109375" style="1"/>
    <col min="7442" max="7442" width="12.28515625" style="1" customWidth="1"/>
    <col min="7443" max="7443" width="7.5703125" style="1" customWidth="1"/>
    <col min="7444" max="7445" width="5.7109375" style="1"/>
    <col min="7446" max="7446" width="6.140625" style="1" customWidth="1"/>
    <col min="7447" max="7447" width="6.85546875" style="1" customWidth="1"/>
    <col min="7448" max="7681" width="5.7109375" style="1"/>
    <col min="7682" max="7682" width="6.7109375" style="1" customWidth="1"/>
    <col min="7683" max="7683" width="5.7109375" style="1"/>
    <col min="7684" max="7684" width="6.85546875" style="1" customWidth="1"/>
    <col min="7685" max="7686" width="5.7109375" style="1"/>
    <col min="7687" max="7687" width="6.42578125" style="1" customWidth="1"/>
    <col min="7688" max="7689" width="6.140625" style="1" customWidth="1"/>
    <col min="7690" max="7697" width="5.7109375" style="1"/>
    <col min="7698" max="7698" width="12.28515625" style="1" customWidth="1"/>
    <col min="7699" max="7699" width="7.5703125" style="1" customWidth="1"/>
    <col min="7700" max="7701" width="5.7109375" style="1"/>
    <col min="7702" max="7702" width="6.140625" style="1" customWidth="1"/>
    <col min="7703" max="7703" width="6.85546875" style="1" customWidth="1"/>
    <col min="7704" max="7937" width="5.7109375" style="1"/>
    <col min="7938" max="7938" width="6.7109375" style="1" customWidth="1"/>
    <col min="7939" max="7939" width="5.7109375" style="1"/>
    <col min="7940" max="7940" width="6.85546875" style="1" customWidth="1"/>
    <col min="7941" max="7942" width="5.7109375" style="1"/>
    <col min="7943" max="7943" width="6.42578125" style="1" customWidth="1"/>
    <col min="7944" max="7945" width="6.140625" style="1" customWidth="1"/>
    <col min="7946" max="7953" width="5.7109375" style="1"/>
    <col min="7954" max="7954" width="12.28515625" style="1" customWidth="1"/>
    <col min="7955" max="7955" width="7.5703125" style="1" customWidth="1"/>
    <col min="7956" max="7957" width="5.7109375" style="1"/>
    <col min="7958" max="7958" width="6.140625" style="1" customWidth="1"/>
    <col min="7959" max="7959" width="6.85546875" style="1" customWidth="1"/>
    <col min="7960" max="8193" width="5.7109375" style="1"/>
    <col min="8194" max="8194" width="6.7109375" style="1" customWidth="1"/>
    <col min="8195" max="8195" width="5.7109375" style="1"/>
    <col min="8196" max="8196" width="6.85546875" style="1" customWidth="1"/>
    <col min="8197" max="8198" width="5.7109375" style="1"/>
    <col min="8199" max="8199" width="6.42578125" style="1" customWidth="1"/>
    <col min="8200" max="8201" width="6.140625" style="1" customWidth="1"/>
    <col min="8202" max="8209" width="5.7109375" style="1"/>
    <col min="8210" max="8210" width="12.28515625" style="1" customWidth="1"/>
    <col min="8211" max="8211" width="7.5703125" style="1" customWidth="1"/>
    <col min="8212" max="8213" width="5.7109375" style="1"/>
    <col min="8214" max="8214" width="6.140625" style="1" customWidth="1"/>
    <col min="8215" max="8215" width="6.85546875" style="1" customWidth="1"/>
    <col min="8216" max="8449" width="5.7109375" style="1"/>
    <col min="8450" max="8450" width="6.7109375" style="1" customWidth="1"/>
    <col min="8451" max="8451" width="5.7109375" style="1"/>
    <col min="8452" max="8452" width="6.85546875" style="1" customWidth="1"/>
    <col min="8453" max="8454" width="5.7109375" style="1"/>
    <col min="8455" max="8455" width="6.42578125" style="1" customWidth="1"/>
    <col min="8456" max="8457" width="6.140625" style="1" customWidth="1"/>
    <col min="8458" max="8465" width="5.7109375" style="1"/>
    <col min="8466" max="8466" width="12.28515625" style="1" customWidth="1"/>
    <col min="8467" max="8467" width="7.5703125" style="1" customWidth="1"/>
    <col min="8468" max="8469" width="5.7109375" style="1"/>
    <col min="8470" max="8470" width="6.140625" style="1" customWidth="1"/>
    <col min="8471" max="8471" width="6.85546875" style="1" customWidth="1"/>
    <col min="8472" max="8705" width="5.7109375" style="1"/>
    <col min="8706" max="8706" width="6.7109375" style="1" customWidth="1"/>
    <col min="8707" max="8707" width="5.7109375" style="1"/>
    <col min="8708" max="8708" width="6.85546875" style="1" customWidth="1"/>
    <col min="8709" max="8710" width="5.7109375" style="1"/>
    <col min="8711" max="8711" width="6.42578125" style="1" customWidth="1"/>
    <col min="8712" max="8713" width="6.140625" style="1" customWidth="1"/>
    <col min="8714" max="8721" width="5.7109375" style="1"/>
    <col min="8722" max="8722" width="12.28515625" style="1" customWidth="1"/>
    <col min="8723" max="8723" width="7.5703125" style="1" customWidth="1"/>
    <col min="8724" max="8725" width="5.7109375" style="1"/>
    <col min="8726" max="8726" width="6.140625" style="1" customWidth="1"/>
    <col min="8727" max="8727" width="6.85546875" style="1" customWidth="1"/>
    <col min="8728" max="8961" width="5.7109375" style="1"/>
    <col min="8962" max="8962" width="6.7109375" style="1" customWidth="1"/>
    <col min="8963" max="8963" width="5.7109375" style="1"/>
    <col min="8964" max="8964" width="6.85546875" style="1" customWidth="1"/>
    <col min="8965" max="8966" width="5.7109375" style="1"/>
    <col min="8967" max="8967" width="6.42578125" style="1" customWidth="1"/>
    <col min="8968" max="8969" width="6.140625" style="1" customWidth="1"/>
    <col min="8970" max="8977" width="5.7109375" style="1"/>
    <col min="8978" max="8978" width="12.28515625" style="1" customWidth="1"/>
    <col min="8979" max="8979" width="7.5703125" style="1" customWidth="1"/>
    <col min="8980" max="8981" width="5.7109375" style="1"/>
    <col min="8982" max="8982" width="6.140625" style="1" customWidth="1"/>
    <col min="8983" max="8983" width="6.85546875" style="1" customWidth="1"/>
    <col min="8984" max="9217" width="5.7109375" style="1"/>
    <col min="9218" max="9218" width="6.7109375" style="1" customWidth="1"/>
    <col min="9219" max="9219" width="5.7109375" style="1"/>
    <col min="9220" max="9220" width="6.85546875" style="1" customWidth="1"/>
    <col min="9221" max="9222" width="5.7109375" style="1"/>
    <col min="9223" max="9223" width="6.42578125" style="1" customWidth="1"/>
    <col min="9224" max="9225" width="6.140625" style="1" customWidth="1"/>
    <col min="9226" max="9233" width="5.7109375" style="1"/>
    <col min="9234" max="9234" width="12.28515625" style="1" customWidth="1"/>
    <col min="9235" max="9235" width="7.5703125" style="1" customWidth="1"/>
    <col min="9236" max="9237" width="5.7109375" style="1"/>
    <col min="9238" max="9238" width="6.140625" style="1" customWidth="1"/>
    <col min="9239" max="9239" width="6.85546875" style="1" customWidth="1"/>
    <col min="9240" max="9473" width="5.7109375" style="1"/>
    <col min="9474" max="9474" width="6.7109375" style="1" customWidth="1"/>
    <col min="9475" max="9475" width="5.7109375" style="1"/>
    <col min="9476" max="9476" width="6.85546875" style="1" customWidth="1"/>
    <col min="9477" max="9478" width="5.7109375" style="1"/>
    <col min="9479" max="9479" width="6.42578125" style="1" customWidth="1"/>
    <col min="9480" max="9481" width="6.140625" style="1" customWidth="1"/>
    <col min="9482" max="9489" width="5.7109375" style="1"/>
    <col min="9490" max="9490" width="12.28515625" style="1" customWidth="1"/>
    <col min="9491" max="9491" width="7.5703125" style="1" customWidth="1"/>
    <col min="9492" max="9493" width="5.7109375" style="1"/>
    <col min="9494" max="9494" width="6.140625" style="1" customWidth="1"/>
    <col min="9495" max="9495" width="6.85546875" style="1" customWidth="1"/>
    <col min="9496" max="9729" width="5.7109375" style="1"/>
    <col min="9730" max="9730" width="6.7109375" style="1" customWidth="1"/>
    <col min="9731" max="9731" width="5.7109375" style="1"/>
    <col min="9732" max="9732" width="6.85546875" style="1" customWidth="1"/>
    <col min="9733" max="9734" width="5.7109375" style="1"/>
    <col min="9735" max="9735" width="6.42578125" style="1" customWidth="1"/>
    <col min="9736" max="9737" width="6.140625" style="1" customWidth="1"/>
    <col min="9738" max="9745" width="5.7109375" style="1"/>
    <col min="9746" max="9746" width="12.28515625" style="1" customWidth="1"/>
    <col min="9747" max="9747" width="7.5703125" style="1" customWidth="1"/>
    <col min="9748" max="9749" width="5.7109375" style="1"/>
    <col min="9750" max="9750" width="6.140625" style="1" customWidth="1"/>
    <col min="9751" max="9751" width="6.85546875" style="1" customWidth="1"/>
    <col min="9752" max="9985" width="5.7109375" style="1"/>
    <col min="9986" max="9986" width="6.7109375" style="1" customWidth="1"/>
    <col min="9987" max="9987" width="5.7109375" style="1"/>
    <col min="9988" max="9988" width="6.85546875" style="1" customWidth="1"/>
    <col min="9989" max="9990" width="5.7109375" style="1"/>
    <col min="9991" max="9991" width="6.42578125" style="1" customWidth="1"/>
    <col min="9992" max="9993" width="6.140625" style="1" customWidth="1"/>
    <col min="9994" max="10001" width="5.7109375" style="1"/>
    <col min="10002" max="10002" width="12.28515625" style="1" customWidth="1"/>
    <col min="10003" max="10003" width="7.5703125" style="1" customWidth="1"/>
    <col min="10004" max="10005" width="5.7109375" style="1"/>
    <col min="10006" max="10006" width="6.140625" style="1" customWidth="1"/>
    <col min="10007" max="10007" width="6.85546875" style="1" customWidth="1"/>
    <col min="10008" max="10241" width="5.7109375" style="1"/>
    <col min="10242" max="10242" width="6.7109375" style="1" customWidth="1"/>
    <col min="10243" max="10243" width="5.7109375" style="1"/>
    <col min="10244" max="10244" width="6.85546875" style="1" customWidth="1"/>
    <col min="10245" max="10246" width="5.7109375" style="1"/>
    <col min="10247" max="10247" width="6.42578125" style="1" customWidth="1"/>
    <col min="10248" max="10249" width="6.140625" style="1" customWidth="1"/>
    <col min="10250" max="10257" width="5.7109375" style="1"/>
    <col min="10258" max="10258" width="12.28515625" style="1" customWidth="1"/>
    <col min="10259" max="10259" width="7.5703125" style="1" customWidth="1"/>
    <col min="10260" max="10261" width="5.7109375" style="1"/>
    <col min="10262" max="10262" width="6.140625" style="1" customWidth="1"/>
    <col min="10263" max="10263" width="6.85546875" style="1" customWidth="1"/>
    <col min="10264" max="10497" width="5.7109375" style="1"/>
    <col min="10498" max="10498" width="6.7109375" style="1" customWidth="1"/>
    <col min="10499" max="10499" width="5.7109375" style="1"/>
    <col min="10500" max="10500" width="6.85546875" style="1" customWidth="1"/>
    <col min="10501" max="10502" width="5.7109375" style="1"/>
    <col min="10503" max="10503" width="6.42578125" style="1" customWidth="1"/>
    <col min="10504" max="10505" width="6.140625" style="1" customWidth="1"/>
    <col min="10506" max="10513" width="5.7109375" style="1"/>
    <col min="10514" max="10514" width="12.28515625" style="1" customWidth="1"/>
    <col min="10515" max="10515" width="7.5703125" style="1" customWidth="1"/>
    <col min="10516" max="10517" width="5.7109375" style="1"/>
    <col min="10518" max="10518" width="6.140625" style="1" customWidth="1"/>
    <col min="10519" max="10519" width="6.85546875" style="1" customWidth="1"/>
    <col min="10520" max="10753" width="5.7109375" style="1"/>
    <col min="10754" max="10754" width="6.7109375" style="1" customWidth="1"/>
    <col min="10755" max="10755" width="5.7109375" style="1"/>
    <col min="10756" max="10756" width="6.85546875" style="1" customWidth="1"/>
    <col min="10757" max="10758" width="5.7109375" style="1"/>
    <col min="10759" max="10759" width="6.42578125" style="1" customWidth="1"/>
    <col min="10760" max="10761" width="6.140625" style="1" customWidth="1"/>
    <col min="10762" max="10769" width="5.7109375" style="1"/>
    <col min="10770" max="10770" width="12.28515625" style="1" customWidth="1"/>
    <col min="10771" max="10771" width="7.5703125" style="1" customWidth="1"/>
    <col min="10772" max="10773" width="5.7109375" style="1"/>
    <col min="10774" max="10774" width="6.140625" style="1" customWidth="1"/>
    <col min="10775" max="10775" width="6.85546875" style="1" customWidth="1"/>
    <col min="10776" max="11009" width="5.7109375" style="1"/>
    <col min="11010" max="11010" width="6.7109375" style="1" customWidth="1"/>
    <col min="11011" max="11011" width="5.7109375" style="1"/>
    <col min="11012" max="11012" width="6.85546875" style="1" customWidth="1"/>
    <col min="11013" max="11014" width="5.7109375" style="1"/>
    <col min="11015" max="11015" width="6.42578125" style="1" customWidth="1"/>
    <col min="11016" max="11017" width="6.140625" style="1" customWidth="1"/>
    <col min="11018" max="11025" width="5.7109375" style="1"/>
    <col min="11026" max="11026" width="12.28515625" style="1" customWidth="1"/>
    <col min="11027" max="11027" width="7.5703125" style="1" customWidth="1"/>
    <col min="11028" max="11029" width="5.7109375" style="1"/>
    <col min="11030" max="11030" width="6.140625" style="1" customWidth="1"/>
    <col min="11031" max="11031" width="6.85546875" style="1" customWidth="1"/>
    <col min="11032" max="11265" width="5.7109375" style="1"/>
    <col min="11266" max="11266" width="6.7109375" style="1" customWidth="1"/>
    <col min="11267" max="11267" width="5.7109375" style="1"/>
    <col min="11268" max="11268" width="6.85546875" style="1" customWidth="1"/>
    <col min="11269" max="11270" width="5.7109375" style="1"/>
    <col min="11271" max="11271" width="6.42578125" style="1" customWidth="1"/>
    <col min="11272" max="11273" width="6.140625" style="1" customWidth="1"/>
    <col min="11274" max="11281" width="5.7109375" style="1"/>
    <col min="11282" max="11282" width="12.28515625" style="1" customWidth="1"/>
    <col min="11283" max="11283" width="7.5703125" style="1" customWidth="1"/>
    <col min="11284" max="11285" width="5.7109375" style="1"/>
    <col min="11286" max="11286" width="6.140625" style="1" customWidth="1"/>
    <col min="11287" max="11287" width="6.85546875" style="1" customWidth="1"/>
    <col min="11288" max="11521" width="5.7109375" style="1"/>
    <col min="11522" max="11522" width="6.7109375" style="1" customWidth="1"/>
    <col min="11523" max="11523" width="5.7109375" style="1"/>
    <col min="11524" max="11524" width="6.85546875" style="1" customWidth="1"/>
    <col min="11525" max="11526" width="5.7109375" style="1"/>
    <col min="11527" max="11527" width="6.42578125" style="1" customWidth="1"/>
    <col min="11528" max="11529" width="6.140625" style="1" customWidth="1"/>
    <col min="11530" max="11537" width="5.7109375" style="1"/>
    <col min="11538" max="11538" width="12.28515625" style="1" customWidth="1"/>
    <col min="11539" max="11539" width="7.5703125" style="1" customWidth="1"/>
    <col min="11540" max="11541" width="5.7109375" style="1"/>
    <col min="11542" max="11542" width="6.140625" style="1" customWidth="1"/>
    <col min="11543" max="11543" width="6.85546875" style="1" customWidth="1"/>
    <col min="11544" max="11777" width="5.7109375" style="1"/>
    <col min="11778" max="11778" width="6.7109375" style="1" customWidth="1"/>
    <col min="11779" max="11779" width="5.7109375" style="1"/>
    <col min="11780" max="11780" width="6.85546875" style="1" customWidth="1"/>
    <col min="11781" max="11782" width="5.7109375" style="1"/>
    <col min="11783" max="11783" width="6.42578125" style="1" customWidth="1"/>
    <col min="11784" max="11785" width="6.140625" style="1" customWidth="1"/>
    <col min="11786" max="11793" width="5.7109375" style="1"/>
    <col min="11794" max="11794" width="12.28515625" style="1" customWidth="1"/>
    <col min="11795" max="11795" width="7.5703125" style="1" customWidth="1"/>
    <col min="11796" max="11797" width="5.7109375" style="1"/>
    <col min="11798" max="11798" width="6.140625" style="1" customWidth="1"/>
    <col min="11799" max="11799" width="6.85546875" style="1" customWidth="1"/>
    <col min="11800" max="12033" width="5.7109375" style="1"/>
    <col min="12034" max="12034" width="6.7109375" style="1" customWidth="1"/>
    <col min="12035" max="12035" width="5.7109375" style="1"/>
    <col min="12036" max="12036" width="6.85546875" style="1" customWidth="1"/>
    <col min="12037" max="12038" width="5.7109375" style="1"/>
    <col min="12039" max="12039" width="6.42578125" style="1" customWidth="1"/>
    <col min="12040" max="12041" width="6.140625" style="1" customWidth="1"/>
    <col min="12042" max="12049" width="5.7109375" style="1"/>
    <col min="12050" max="12050" width="12.28515625" style="1" customWidth="1"/>
    <col min="12051" max="12051" width="7.5703125" style="1" customWidth="1"/>
    <col min="12052" max="12053" width="5.7109375" style="1"/>
    <col min="12054" max="12054" width="6.140625" style="1" customWidth="1"/>
    <col min="12055" max="12055" width="6.85546875" style="1" customWidth="1"/>
    <col min="12056" max="12289" width="5.7109375" style="1"/>
    <col min="12290" max="12290" width="6.7109375" style="1" customWidth="1"/>
    <col min="12291" max="12291" width="5.7109375" style="1"/>
    <col min="12292" max="12292" width="6.85546875" style="1" customWidth="1"/>
    <col min="12293" max="12294" width="5.7109375" style="1"/>
    <col min="12295" max="12295" width="6.42578125" style="1" customWidth="1"/>
    <col min="12296" max="12297" width="6.140625" style="1" customWidth="1"/>
    <col min="12298" max="12305" width="5.7109375" style="1"/>
    <col min="12306" max="12306" width="12.28515625" style="1" customWidth="1"/>
    <col min="12307" max="12307" width="7.5703125" style="1" customWidth="1"/>
    <col min="12308" max="12309" width="5.7109375" style="1"/>
    <col min="12310" max="12310" width="6.140625" style="1" customWidth="1"/>
    <col min="12311" max="12311" width="6.85546875" style="1" customWidth="1"/>
    <col min="12312" max="12545" width="5.7109375" style="1"/>
    <col min="12546" max="12546" width="6.7109375" style="1" customWidth="1"/>
    <col min="12547" max="12547" width="5.7109375" style="1"/>
    <col min="12548" max="12548" width="6.85546875" style="1" customWidth="1"/>
    <col min="12549" max="12550" width="5.7109375" style="1"/>
    <col min="12551" max="12551" width="6.42578125" style="1" customWidth="1"/>
    <col min="12552" max="12553" width="6.140625" style="1" customWidth="1"/>
    <col min="12554" max="12561" width="5.7109375" style="1"/>
    <col min="12562" max="12562" width="12.28515625" style="1" customWidth="1"/>
    <col min="12563" max="12563" width="7.5703125" style="1" customWidth="1"/>
    <col min="12564" max="12565" width="5.7109375" style="1"/>
    <col min="12566" max="12566" width="6.140625" style="1" customWidth="1"/>
    <col min="12567" max="12567" width="6.85546875" style="1" customWidth="1"/>
    <col min="12568" max="12801" width="5.7109375" style="1"/>
    <col min="12802" max="12802" width="6.7109375" style="1" customWidth="1"/>
    <col min="12803" max="12803" width="5.7109375" style="1"/>
    <col min="12804" max="12804" width="6.85546875" style="1" customWidth="1"/>
    <col min="12805" max="12806" width="5.7109375" style="1"/>
    <col min="12807" max="12807" width="6.42578125" style="1" customWidth="1"/>
    <col min="12808" max="12809" width="6.140625" style="1" customWidth="1"/>
    <col min="12810" max="12817" width="5.7109375" style="1"/>
    <col min="12818" max="12818" width="12.28515625" style="1" customWidth="1"/>
    <col min="12819" max="12819" width="7.5703125" style="1" customWidth="1"/>
    <col min="12820" max="12821" width="5.7109375" style="1"/>
    <col min="12822" max="12822" width="6.140625" style="1" customWidth="1"/>
    <col min="12823" max="12823" width="6.85546875" style="1" customWidth="1"/>
    <col min="12824" max="13057" width="5.7109375" style="1"/>
    <col min="13058" max="13058" width="6.7109375" style="1" customWidth="1"/>
    <col min="13059" max="13059" width="5.7109375" style="1"/>
    <col min="13060" max="13060" width="6.85546875" style="1" customWidth="1"/>
    <col min="13061" max="13062" width="5.7109375" style="1"/>
    <col min="13063" max="13063" width="6.42578125" style="1" customWidth="1"/>
    <col min="13064" max="13065" width="6.140625" style="1" customWidth="1"/>
    <col min="13066" max="13073" width="5.7109375" style="1"/>
    <col min="13074" max="13074" width="12.28515625" style="1" customWidth="1"/>
    <col min="13075" max="13075" width="7.5703125" style="1" customWidth="1"/>
    <col min="13076" max="13077" width="5.7109375" style="1"/>
    <col min="13078" max="13078" width="6.140625" style="1" customWidth="1"/>
    <col min="13079" max="13079" width="6.85546875" style="1" customWidth="1"/>
    <col min="13080" max="13313" width="5.7109375" style="1"/>
    <col min="13314" max="13314" width="6.7109375" style="1" customWidth="1"/>
    <col min="13315" max="13315" width="5.7109375" style="1"/>
    <col min="13316" max="13316" width="6.85546875" style="1" customWidth="1"/>
    <col min="13317" max="13318" width="5.7109375" style="1"/>
    <col min="13319" max="13319" width="6.42578125" style="1" customWidth="1"/>
    <col min="13320" max="13321" width="6.140625" style="1" customWidth="1"/>
    <col min="13322" max="13329" width="5.7109375" style="1"/>
    <col min="13330" max="13330" width="12.28515625" style="1" customWidth="1"/>
    <col min="13331" max="13331" width="7.5703125" style="1" customWidth="1"/>
    <col min="13332" max="13333" width="5.7109375" style="1"/>
    <col min="13334" max="13334" width="6.140625" style="1" customWidth="1"/>
    <col min="13335" max="13335" width="6.85546875" style="1" customWidth="1"/>
    <col min="13336" max="13569" width="5.7109375" style="1"/>
    <col min="13570" max="13570" width="6.7109375" style="1" customWidth="1"/>
    <col min="13571" max="13571" width="5.7109375" style="1"/>
    <col min="13572" max="13572" width="6.85546875" style="1" customWidth="1"/>
    <col min="13573" max="13574" width="5.7109375" style="1"/>
    <col min="13575" max="13575" width="6.42578125" style="1" customWidth="1"/>
    <col min="13576" max="13577" width="6.140625" style="1" customWidth="1"/>
    <col min="13578" max="13585" width="5.7109375" style="1"/>
    <col min="13586" max="13586" width="12.28515625" style="1" customWidth="1"/>
    <col min="13587" max="13587" width="7.5703125" style="1" customWidth="1"/>
    <col min="13588" max="13589" width="5.7109375" style="1"/>
    <col min="13590" max="13590" width="6.140625" style="1" customWidth="1"/>
    <col min="13591" max="13591" width="6.85546875" style="1" customWidth="1"/>
    <col min="13592" max="13825" width="5.7109375" style="1"/>
    <col min="13826" max="13826" width="6.7109375" style="1" customWidth="1"/>
    <col min="13827" max="13827" width="5.7109375" style="1"/>
    <col min="13828" max="13828" width="6.85546875" style="1" customWidth="1"/>
    <col min="13829" max="13830" width="5.7109375" style="1"/>
    <col min="13831" max="13831" width="6.42578125" style="1" customWidth="1"/>
    <col min="13832" max="13833" width="6.140625" style="1" customWidth="1"/>
    <col min="13834" max="13841" width="5.7109375" style="1"/>
    <col min="13842" max="13842" width="12.28515625" style="1" customWidth="1"/>
    <col min="13843" max="13843" width="7.5703125" style="1" customWidth="1"/>
    <col min="13844" max="13845" width="5.7109375" style="1"/>
    <col min="13846" max="13846" width="6.140625" style="1" customWidth="1"/>
    <col min="13847" max="13847" width="6.85546875" style="1" customWidth="1"/>
    <col min="13848" max="14081" width="5.7109375" style="1"/>
    <col min="14082" max="14082" width="6.7109375" style="1" customWidth="1"/>
    <col min="14083" max="14083" width="5.7109375" style="1"/>
    <col min="14084" max="14084" width="6.85546875" style="1" customWidth="1"/>
    <col min="14085" max="14086" width="5.7109375" style="1"/>
    <col min="14087" max="14087" width="6.42578125" style="1" customWidth="1"/>
    <col min="14088" max="14089" width="6.140625" style="1" customWidth="1"/>
    <col min="14090" max="14097" width="5.7109375" style="1"/>
    <col min="14098" max="14098" width="12.28515625" style="1" customWidth="1"/>
    <col min="14099" max="14099" width="7.5703125" style="1" customWidth="1"/>
    <col min="14100" max="14101" width="5.7109375" style="1"/>
    <col min="14102" max="14102" width="6.140625" style="1" customWidth="1"/>
    <col min="14103" max="14103" width="6.85546875" style="1" customWidth="1"/>
    <col min="14104" max="14337" width="5.7109375" style="1"/>
    <col min="14338" max="14338" width="6.7109375" style="1" customWidth="1"/>
    <col min="14339" max="14339" width="5.7109375" style="1"/>
    <col min="14340" max="14340" width="6.85546875" style="1" customWidth="1"/>
    <col min="14341" max="14342" width="5.7109375" style="1"/>
    <col min="14343" max="14343" width="6.42578125" style="1" customWidth="1"/>
    <col min="14344" max="14345" width="6.140625" style="1" customWidth="1"/>
    <col min="14346" max="14353" width="5.7109375" style="1"/>
    <col min="14354" max="14354" width="12.28515625" style="1" customWidth="1"/>
    <col min="14355" max="14355" width="7.5703125" style="1" customWidth="1"/>
    <col min="14356" max="14357" width="5.7109375" style="1"/>
    <col min="14358" max="14358" width="6.140625" style="1" customWidth="1"/>
    <col min="14359" max="14359" width="6.85546875" style="1" customWidth="1"/>
    <col min="14360" max="14593" width="5.7109375" style="1"/>
    <col min="14594" max="14594" width="6.7109375" style="1" customWidth="1"/>
    <col min="14595" max="14595" width="5.7109375" style="1"/>
    <col min="14596" max="14596" width="6.85546875" style="1" customWidth="1"/>
    <col min="14597" max="14598" width="5.7109375" style="1"/>
    <col min="14599" max="14599" width="6.42578125" style="1" customWidth="1"/>
    <col min="14600" max="14601" width="6.140625" style="1" customWidth="1"/>
    <col min="14602" max="14609" width="5.7109375" style="1"/>
    <col min="14610" max="14610" width="12.28515625" style="1" customWidth="1"/>
    <col min="14611" max="14611" width="7.5703125" style="1" customWidth="1"/>
    <col min="14612" max="14613" width="5.7109375" style="1"/>
    <col min="14614" max="14614" width="6.140625" style="1" customWidth="1"/>
    <col min="14615" max="14615" width="6.85546875" style="1" customWidth="1"/>
    <col min="14616" max="14849" width="5.7109375" style="1"/>
    <col min="14850" max="14850" width="6.7109375" style="1" customWidth="1"/>
    <col min="14851" max="14851" width="5.7109375" style="1"/>
    <col min="14852" max="14852" width="6.85546875" style="1" customWidth="1"/>
    <col min="14853" max="14854" width="5.7109375" style="1"/>
    <col min="14855" max="14855" width="6.42578125" style="1" customWidth="1"/>
    <col min="14856" max="14857" width="6.140625" style="1" customWidth="1"/>
    <col min="14858" max="14865" width="5.7109375" style="1"/>
    <col min="14866" max="14866" width="12.28515625" style="1" customWidth="1"/>
    <col min="14867" max="14867" width="7.5703125" style="1" customWidth="1"/>
    <col min="14868" max="14869" width="5.7109375" style="1"/>
    <col min="14870" max="14870" width="6.140625" style="1" customWidth="1"/>
    <col min="14871" max="14871" width="6.85546875" style="1" customWidth="1"/>
    <col min="14872" max="15105" width="5.7109375" style="1"/>
    <col min="15106" max="15106" width="6.7109375" style="1" customWidth="1"/>
    <col min="15107" max="15107" width="5.7109375" style="1"/>
    <col min="15108" max="15108" width="6.85546875" style="1" customWidth="1"/>
    <col min="15109" max="15110" width="5.7109375" style="1"/>
    <col min="15111" max="15111" width="6.42578125" style="1" customWidth="1"/>
    <col min="15112" max="15113" width="6.140625" style="1" customWidth="1"/>
    <col min="15114" max="15121" width="5.7109375" style="1"/>
    <col min="15122" max="15122" width="12.28515625" style="1" customWidth="1"/>
    <col min="15123" max="15123" width="7.5703125" style="1" customWidth="1"/>
    <col min="15124" max="15125" width="5.7109375" style="1"/>
    <col min="15126" max="15126" width="6.140625" style="1" customWidth="1"/>
    <col min="15127" max="15127" width="6.85546875" style="1" customWidth="1"/>
    <col min="15128" max="15361" width="5.7109375" style="1"/>
    <col min="15362" max="15362" width="6.7109375" style="1" customWidth="1"/>
    <col min="15363" max="15363" width="5.7109375" style="1"/>
    <col min="15364" max="15364" width="6.85546875" style="1" customWidth="1"/>
    <col min="15365" max="15366" width="5.7109375" style="1"/>
    <col min="15367" max="15367" width="6.42578125" style="1" customWidth="1"/>
    <col min="15368" max="15369" width="6.140625" style="1" customWidth="1"/>
    <col min="15370" max="15377" width="5.7109375" style="1"/>
    <col min="15378" max="15378" width="12.28515625" style="1" customWidth="1"/>
    <col min="15379" max="15379" width="7.5703125" style="1" customWidth="1"/>
    <col min="15380" max="15381" width="5.7109375" style="1"/>
    <col min="15382" max="15382" width="6.140625" style="1" customWidth="1"/>
    <col min="15383" max="15383" width="6.85546875" style="1" customWidth="1"/>
    <col min="15384" max="15617" width="5.7109375" style="1"/>
    <col min="15618" max="15618" width="6.7109375" style="1" customWidth="1"/>
    <col min="15619" max="15619" width="5.7109375" style="1"/>
    <col min="15620" max="15620" width="6.85546875" style="1" customWidth="1"/>
    <col min="15621" max="15622" width="5.7109375" style="1"/>
    <col min="15623" max="15623" width="6.42578125" style="1" customWidth="1"/>
    <col min="15624" max="15625" width="6.140625" style="1" customWidth="1"/>
    <col min="15626" max="15633" width="5.7109375" style="1"/>
    <col min="15634" max="15634" width="12.28515625" style="1" customWidth="1"/>
    <col min="15635" max="15635" width="7.5703125" style="1" customWidth="1"/>
    <col min="15636" max="15637" width="5.7109375" style="1"/>
    <col min="15638" max="15638" width="6.140625" style="1" customWidth="1"/>
    <col min="15639" max="15639" width="6.85546875" style="1" customWidth="1"/>
    <col min="15640" max="15873" width="5.7109375" style="1"/>
    <col min="15874" max="15874" width="6.7109375" style="1" customWidth="1"/>
    <col min="15875" max="15875" width="5.7109375" style="1"/>
    <col min="15876" max="15876" width="6.85546875" style="1" customWidth="1"/>
    <col min="15877" max="15878" width="5.7109375" style="1"/>
    <col min="15879" max="15879" width="6.42578125" style="1" customWidth="1"/>
    <col min="15880" max="15881" width="6.140625" style="1" customWidth="1"/>
    <col min="15882" max="15889" width="5.7109375" style="1"/>
    <col min="15890" max="15890" width="12.28515625" style="1" customWidth="1"/>
    <col min="15891" max="15891" width="7.5703125" style="1" customWidth="1"/>
    <col min="15892" max="15893" width="5.7109375" style="1"/>
    <col min="15894" max="15894" width="6.140625" style="1" customWidth="1"/>
    <col min="15895" max="15895" width="6.85546875" style="1" customWidth="1"/>
    <col min="15896" max="16129" width="5.7109375" style="1"/>
    <col min="16130" max="16130" width="6.7109375" style="1" customWidth="1"/>
    <col min="16131" max="16131" width="5.7109375" style="1"/>
    <col min="16132" max="16132" width="6.85546875" style="1" customWidth="1"/>
    <col min="16133" max="16134" width="5.7109375" style="1"/>
    <col min="16135" max="16135" width="6.42578125" style="1" customWidth="1"/>
    <col min="16136" max="16137" width="6.140625" style="1" customWidth="1"/>
    <col min="16138" max="16145" width="5.7109375" style="1"/>
    <col min="16146" max="16146" width="12.28515625" style="1" customWidth="1"/>
    <col min="16147" max="16147" width="7.5703125" style="1" customWidth="1"/>
    <col min="16148" max="16149" width="5.7109375" style="1"/>
    <col min="16150" max="16150" width="6.140625" style="1" customWidth="1"/>
    <col min="16151" max="16151" width="6.85546875" style="1" customWidth="1"/>
    <col min="16152" max="16384" width="5.7109375" style="1"/>
  </cols>
  <sheetData>
    <row r="1" spans="2:48" ht="63" customHeight="1" thickBot="1" x14ac:dyDescent="0.3">
      <c r="B1" s="160"/>
      <c r="C1" s="161"/>
      <c r="D1" s="161"/>
      <c r="E1" s="161"/>
      <c r="F1" s="358" t="s">
        <v>73</v>
      </c>
      <c r="G1" s="358"/>
      <c r="H1" s="358"/>
      <c r="I1" s="358"/>
      <c r="J1" s="358"/>
      <c r="K1" s="358"/>
      <c r="L1" s="358"/>
      <c r="M1" s="358"/>
      <c r="N1" s="358"/>
      <c r="O1" s="358"/>
      <c r="P1" s="359"/>
      <c r="T1" s="89"/>
    </row>
    <row r="2" spans="2:48" ht="42" customHeight="1" x14ac:dyDescent="0.25">
      <c r="B2" s="542" t="s">
        <v>3</v>
      </c>
      <c r="C2" s="543"/>
      <c r="D2" s="544">
        <f>'SPT 001'!D2:P2</f>
        <v>0</v>
      </c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5"/>
      <c r="R2" s="58"/>
      <c r="S2" s="82"/>
      <c r="T2" s="98"/>
      <c r="U2" s="93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7"/>
      <c r="AU2" s="56"/>
      <c r="AV2" s="57"/>
    </row>
    <row r="3" spans="2:48" ht="24" customHeight="1" x14ac:dyDescent="0.2">
      <c r="B3" s="546" t="s">
        <v>4</v>
      </c>
      <c r="C3" s="547"/>
      <c r="D3" s="475">
        <f>'SPT 001'!D3:P3</f>
        <v>0</v>
      </c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6"/>
      <c r="R3" s="55"/>
      <c r="S3" s="55"/>
      <c r="T3" s="55"/>
      <c r="U3" s="94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7"/>
    </row>
    <row r="4" spans="2:48" s="2" customFormat="1" ht="13.5" customHeight="1" x14ac:dyDescent="0.25">
      <c r="B4" s="548" t="s">
        <v>27</v>
      </c>
      <c r="C4" s="549"/>
      <c r="D4" s="479" t="s">
        <v>28</v>
      </c>
      <c r="E4" s="480"/>
      <c r="F4" s="483" t="s">
        <v>153</v>
      </c>
      <c r="G4" s="550"/>
      <c r="H4" s="550"/>
      <c r="I4" s="550"/>
      <c r="J4" s="550"/>
      <c r="K4" s="550"/>
      <c r="L4" s="550"/>
      <c r="M4" s="550"/>
      <c r="N4" s="550"/>
      <c r="O4" s="550"/>
      <c r="P4" s="551"/>
      <c r="Q4" s="77"/>
    </row>
    <row r="5" spans="2:48" s="3" customFormat="1" ht="13.5" customHeight="1" x14ac:dyDescent="0.25">
      <c r="B5" s="487"/>
      <c r="C5" s="488"/>
      <c r="D5" s="481"/>
      <c r="E5" s="482"/>
      <c r="F5" s="552"/>
      <c r="G5" s="552"/>
      <c r="H5" s="552"/>
      <c r="I5" s="552"/>
      <c r="J5" s="552"/>
      <c r="K5" s="552"/>
      <c r="L5" s="552"/>
      <c r="M5" s="552"/>
      <c r="N5" s="552"/>
      <c r="O5" s="552"/>
      <c r="P5" s="553"/>
      <c r="Q5" s="78"/>
    </row>
    <row r="6" spans="2:48" s="3" customFormat="1" ht="25.5" customHeight="1" x14ac:dyDescent="0.25">
      <c r="B6" s="495" t="s">
        <v>5</v>
      </c>
      <c r="C6" s="496"/>
      <c r="D6" s="540"/>
      <c r="E6" s="497"/>
      <c r="F6" s="499" t="s">
        <v>6</v>
      </c>
      <c r="G6" s="500"/>
      <c r="H6" s="501"/>
      <c r="I6" s="501"/>
      <c r="J6" s="541"/>
      <c r="K6" s="499" t="s">
        <v>41</v>
      </c>
      <c r="L6" s="500"/>
      <c r="M6" s="489" t="str">
        <f>'SPT 001'!M6:P6</f>
        <v>ING. FRANCISCO GRANADOS</v>
      </c>
      <c r="N6" s="489"/>
      <c r="O6" s="489"/>
      <c r="P6" s="490"/>
    </row>
    <row r="7" spans="2:48" ht="6" customHeight="1" thickBot="1" x14ac:dyDescent="0.3"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5"/>
      <c r="N7" s="5"/>
      <c r="O7" s="5"/>
      <c r="P7" s="30"/>
    </row>
    <row r="8" spans="2:48" ht="17.45" hidden="1" customHeight="1" thickBot="1" x14ac:dyDescent="0.3">
      <c r="B8" s="432" t="s">
        <v>7</v>
      </c>
      <c r="C8" s="433"/>
      <c r="D8" s="433"/>
      <c r="E8" s="433"/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2:48" ht="5.0999999999999996" hidden="1" customHeight="1" x14ac:dyDescent="0.25"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5"/>
      <c r="N9" s="5"/>
      <c r="O9" s="5"/>
      <c r="P9" s="30"/>
    </row>
    <row r="10" spans="2:48" ht="18" hidden="1" customHeight="1" x14ac:dyDescent="0.25">
      <c r="B10" s="554" t="s">
        <v>8</v>
      </c>
      <c r="C10" s="6" t="s">
        <v>9</v>
      </c>
      <c r="D10" s="7">
        <f>[3]Clasificación!X22</f>
        <v>0.39199999999999996</v>
      </c>
      <c r="E10" s="557" t="s">
        <v>10</v>
      </c>
      <c r="F10" s="8" t="s">
        <v>11</v>
      </c>
      <c r="G10" s="9">
        <f>[3]Clasificación!B29</f>
        <v>0.40600000000000003</v>
      </c>
      <c r="H10" s="71"/>
      <c r="I10" s="560" t="s">
        <v>12</v>
      </c>
      <c r="J10" s="451" t="str">
        <f>[3]Clasificación!Z36</f>
        <v>SM</v>
      </c>
      <c r="K10" s="452"/>
      <c r="L10" s="453"/>
      <c r="M10" s="560" t="s">
        <v>13</v>
      </c>
      <c r="N10" s="454" t="str">
        <f>[3]Clasificación!Z43</f>
        <v>A-2-7 (0)</v>
      </c>
      <c r="O10" s="455"/>
      <c r="P10" s="456"/>
    </row>
    <row r="11" spans="2:48" ht="18" hidden="1" customHeight="1" x14ac:dyDescent="0.25">
      <c r="B11" s="555"/>
      <c r="C11" s="10" t="s">
        <v>14</v>
      </c>
      <c r="D11" s="11">
        <f>[3]Clasificación!AA22</f>
        <v>0.19600000000000015</v>
      </c>
      <c r="E11" s="558"/>
      <c r="F11" s="12" t="s">
        <v>15</v>
      </c>
      <c r="G11" s="13">
        <f>[3]Clasificación!L29</f>
        <v>0.29831798599540377</v>
      </c>
      <c r="H11" s="71"/>
      <c r="I11" s="561"/>
      <c r="J11" s="463" t="str">
        <f>[3]Clasificación!Z38</f>
        <v>Arena limosa con grava, color café  y finos plásticos.</v>
      </c>
      <c r="K11" s="464"/>
      <c r="L11" s="465"/>
      <c r="M11" s="561"/>
      <c r="N11" s="457"/>
      <c r="O11" s="458"/>
      <c r="P11" s="459"/>
      <c r="R11" s="431"/>
      <c r="S11" s="431"/>
      <c r="T11" s="431"/>
    </row>
    <row r="12" spans="2:48" ht="18" hidden="1" customHeight="1" x14ac:dyDescent="0.25">
      <c r="B12" s="556"/>
      <c r="C12" s="14" t="s">
        <v>16</v>
      </c>
      <c r="D12" s="15">
        <f>[3]Clasificación!AD22</f>
        <v>0.20599999999999993</v>
      </c>
      <c r="E12" s="559"/>
      <c r="F12" s="16" t="s">
        <v>17</v>
      </c>
      <c r="G12" s="17">
        <f>[3]Clasificación!V29</f>
        <v>0.10768201400459626</v>
      </c>
      <c r="H12" s="71"/>
      <c r="I12" s="562"/>
      <c r="J12" s="466"/>
      <c r="K12" s="467"/>
      <c r="L12" s="468"/>
      <c r="M12" s="562"/>
      <c r="N12" s="460"/>
      <c r="O12" s="461"/>
      <c r="P12" s="462"/>
      <c r="R12" s="431"/>
      <c r="S12" s="431"/>
      <c r="T12" s="431"/>
    </row>
    <row r="13" spans="2:48" ht="10.15" hidden="1" customHeight="1" thickBot="1" x14ac:dyDescent="0.3">
      <c r="B13" s="40"/>
      <c r="C13" s="5"/>
      <c r="D13" s="5"/>
      <c r="E13" s="5"/>
      <c r="F13" s="5"/>
      <c r="G13" s="71"/>
      <c r="H13" s="5"/>
      <c r="I13" s="5"/>
      <c r="J13" s="5"/>
      <c r="K13" s="5"/>
      <c r="L13" s="5"/>
      <c r="M13" s="5"/>
      <c r="N13" s="5"/>
      <c r="O13" s="5"/>
      <c r="P13" s="30"/>
      <c r="R13" s="431"/>
      <c r="S13" s="431"/>
      <c r="T13" s="431"/>
    </row>
    <row r="14" spans="2:48" ht="17.45" hidden="1" customHeight="1" thickBot="1" x14ac:dyDescent="0.3">
      <c r="B14" s="432" t="s">
        <v>18</v>
      </c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4"/>
    </row>
    <row r="15" spans="2:48" ht="5.0999999999999996" hidden="1" customHeight="1" x14ac:dyDescent="0.25">
      <c r="B15" s="40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30"/>
    </row>
    <row r="16" spans="2:48" ht="15" hidden="1" customHeight="1" x14ac:dyDescent="0.25">
      <c r="B16" s="72" t="s">
        <v>19</v>
      </c>
      <c r="C16" s="19"/>
      <c r="D16" s="19"/>
      <c r="E16" s="435">
        <v>6000</v>
      </c>
      <c r="F16" s="435"/>
      <c r="G16" s="436"/>
      <c r="H16" s="18" t="s">
        <v>20</v>
      </c>
      <c r="I16" s="19"/>
      <c r="J16" s="20"/>
      <c r="K16" s="20"/>
      <c r="L16" s="435">
        <v>121</v>
      </c>
      <c r="M16" s="436"/>
      <c r="N16" s="19"/>
      <c r="O16" s="435"/>
      <c r="P16" s="437"/>
    </row>
    <row r="17" spans="2:26" ht="5.0999999999999996" hidden="1" customHeight="1" x14ac:dyDescent="0.25">
      <c r="B17" s="40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30"/>
    </row>
    <row r="18" spans="2:26" ht="15" hidden="1" customHeight="1" x14ac:dyDescent="0.25">
      <c r="B18" s="73" t="s">
        <v>21</v>
      </c>
      <c r="C18" s="21"/>
      <c r="D18" s="21"/>
      <c r="E18" s="21"/>
      <c r="F18" s="21"/>
      <c r="G18" s="22"/>
      <c r="H18" s="438">
        <v>6</v>
      </c>
      <c r="I18" s="439"/>
      <c r="J18" s="440"/>
      <c r="K18" s="438">
        <v>28</v>
      </c>
      <c r="L18" s="439"/>
      <c r="M18" s="440"/>
      <c r="N18" s="438">
        <v>29</v>
      </c>
      <c r="O18" s="439"/>
      <c r="P18" s="441"/>
    </row>
    <row r="19" spans="2:26" ht="15" hidden="1" customHeight="1" x14ac:dyDescent="0.25">
      <c r="B19" s="74" t="s">
        <v>22</v>
      </c>
      <c r="C19" s="23"/>
      <c r="D19" s="23"/>
      <c r="E19" s="23"/>
      <c r="F19" s="23"/>
      <c r="G19" s="24"/>
      <c r="H19" s="491">
        <v>65</v>
      </c>
      <c r="I19" s="492"/>
      <c r="J19" s="493"/>
      <c r="K19" s="491">
        <v>30</v>
      </c>
      <c r="L19" s="492"/>
      <c r="M19" s="493"/>
      <c r="N19" s="491">
        <v>10</v>
      </c>
      <c r="O19" s="492"/>
      <c r="P19" s="494"/>
    </row>
    <row r="20" spans="2:26" ht="15" hidden="1" customHeight="1" x14ac:dyDescent="0.25">
      <c r="B20" s="74" t="s">
        <v>23</v>
      </c>
      <c r="C20" s="23"/>
      <c r="D20" s="23"/>
      <c r="E20" s="23"/>
      <c r="F20" s="23"/>
      <c r="G20" s="24"/>
      <c r="H20" s="427">
        <v>12720</v>
      </c>
      <c r="I20" s="428"/>
      <c r="J20" s="429"/>
      <c r="K20" s="427">
        <v>11321</v>
      </c>
      <c r="L20" s="428"/>
      <c r="M20" s="429"/>
      <c r="N20" s="427">
        <v>11082</v>
      </c>
      <c r="O20" s="428"/>
      <c r="P20" s="430"/>
    </row>
    <row r="21" spans="2:26" ht="15" hidden="1" customHeight="1" x14ac:dyDescent="0.25">
      <c r="B21" s="74" t="s">
        <v>24</v>
      </c>
      <c r="C21" s="23"/>
      <c r="D21" s="23"/>
      <c r="E21" s="23"/>
      <c r="F21" s="23"/>
      <c r="G21" s="24"/>
      <c r="H21" s="427">
        <v>8237</v>
      </c>
      <c r="I21" s="428"/>
      <c r="J21" s="429"/>
      <c r="K21" s="427">
        <v>7186</v>
      </c>
      <c r="L21" s="428"/>
      <c r="M21" s="429"/>
      <c r="N21" s="427">
        <v>7217</v>
      </c>
      <c r="O21" s="428"/>
      <c r="P21" s="430"/>
    </row>
    <row r="22" spans="2:26" ht="15" hidden="1" customHeight="1" x14ac:dyDescent="0.25">
      <c r="B22" s="74" t="s">
        <v>42</v>
      </c>
      <c r="C22" s="23"/>
      <c r="D22" s="23"/>
      <c r="E22" s="23"/>
      <c r="F22" s="23"/>
      <c r="G22" s="24"/>
      <c r="H22" s="427">
        <v>2138</v>
      </c>
      <c r="I22" s="428"/>
      <c r="J22" s="429"/>
      <c r="K22" s="427">
        <v>2122</v>
      </c>
      <c r="L22" s="428"/>
      <c r="M22" s="429"/>
      <c r="N22" s="427">
        <v>2139</v>
      </c>
      <c r="O22" s="428"/>
      <c r="P22" s="430"/>
    </row>
    <row r="23" spans="2:26" ht="15" hidden="1" customHeight="1" x14ac:dyDescent="0.25">
      <c r="B23" s="74" t="s">
        <v>25</v>
      </c>
      <c r="C23" s="23"/>
      <c r="D23" s="23"/>
      <c r="E23" s="23"/>
      <c r="F23" s="23"/>
      <c r="G23" s="24"/>
      <c r="H23" s="415">
        <f>+H20-H21</f>
        <v>4483</v>
      </c>
      <c r="I23" s="416"/>
      <c r="J23" s="417"/>
      <c r="K23" s="415">
        <f>+K20-K21</f>
        <v>4135</v>
      </c>
      <c r="L23" s="416"/>
      <c r="M23" s="417"/>
      <c r="N23" s="415">
        <f>+N20-N21</f>
        <v>3865</v>
      </c>
      <c r="O23" s="416"/>
      <c r="P23" s="418"/>
    </row>
    <row r="24" spans="2:26" ht="15" hidden="1" customHeight="1" x14ac:dyDescent="0.25">
      <c r="B24" s="74" t="s">
        <v>26</v>
      </c>
      <c r="C24" s="23"/>
      <c r="D24" s="23"/>
      <c r="E24" s="23"/>
      <c r="F24" s="23"/>
      <c r="G24" s="24"/>
      <c r="H24" s="423">
        <f>+E37</f>
        <v>0</v>
      </c>
      <c r="I24" s="424"/>
      <c r="J24" s="425"/>
      <c r="K24" s="423">
        <f>+I37</f>
        <v>0</v>
      </c>
      <c r="L24" s="424"/>
      <c r="M24" s="425"/>
      <c r="N24" s="423">
        <f>+N37</f>
        <v>3.5</v>
      </c>
      <c r="O24" s="424"/>
      <c r="P24" s="426"/>
    </row>
    <row r="25" spans="2:26" ht="15" hidden="1" customHeight="1" x14ac:dyDescent="0.25">
      <c r="B25" s="74" t="s">
        <v>43</v>
      </c>
      <c r="C25" s="23"/>
      <c r="D25" s="23"/>
      <c r="E25" s="23"/>
      <c r="F25" s="23"/>
      <c r="G25" s="24"/>
      <c r="H25" s="415">
        <f>+H23/$H$22*1000</f>
        <v>2096.8194574368567</v>
      </c>
      <c r="I25" s="416"/>
      <c r="J25" s="417"/>
      <c r="K25" s="415">
        <f>+K23/$K$22*1000</f>
        <v>1948.6333647502356</v>
      </c>
      <c r="L25" s="416"/>
      <c r="M25" s="417"/>
      <c r="N25" s="415">
        <f>+N23/$N$22*1000</f>
        <v>1806.9191210846188</v>
      </c>
      <c r="O25" s="416"/>
      <c r="P25" s="418"/>
    </row>
    <row r="26" spans="2:26" ht="24.95" hidden="1" customHeight="1" x14ac:dyDescent="0.25">
      <c r="B26" s="75" t="s">
        <v>44</v>
      </c>
      <c r="C26" s="25"/>
      <c r="D26" s="25"/>
      <c r="E26" s="25"/>
      <c r="F26" s="25"/>
      <c r="G26" s="26"/>
      <c r="H26" s="419">
        <f>+H25/(1+H24)</f>
        <v>2096.8194574368567</v>
      </c>
      <c r="I26" s="420"/>
      <c r="J26" s="421"/>
      <c r="K26" s="419">
        <f>+K25/(1+K24)</f>
        <v>1948.6333647502356</v>
      </c>
      <c r="L26" s="420"/>
      <c r="M26" s="421"/>
      <c r="N26" s="419">
        <f>+N25/(1+N24)</f>
        <v>401.53758246324861</v>
      </c>
      <c r="O26" s="420"/>
      <c r="P26" s="422"/>
    </row>
    <row r="27" spans="2:26" ht="10.15" hidden="1" customHeight="1" thickBot="1" x14ac:dyDescent="0.3">
      <c r="B27" s="4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30"/>
    </row>
    <row r="28" spans="2:26" ht="17.45" customHeight="1" thickBot="1" x14ac:dyDescent="0.3">
      <c r="B28" s="405" t="s">
        <v>29</v>
      </c>
      <c r="C28" s="406"/>
      <c r="D28" s="406"/>
      <c r="E28" s="406"/>
      <c r="F28" s="406"/>
      <c r="G28" s="406"/>
      <c r="H28" s="406"/>
      <c r="I28" s="406"/>
      <c r="J28" s="406"/>
      <c r="K28" s="407"/>
      <c r="L28" s="405" t="s">
        <v>30</v>
      </c>
      <c r="M28" s="406"/>
      <c r="N28" s="406"/>
      <c r="O28" s="406"/>
      <c r="P28" s="407"/>
    </row>
    <row r="29" spans="2:26" ht="5.0999999999999996" customHeight="1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7"/>
      <c r="M29" s="28"/>
      <c r="N29" s="28"/>
      <c r="O29" s="28"/>
      <c r="P29" s="29"/>
    </row>
    <row r="30" spans="2:26" ht="22.5" customHeight="1" thickBot="1" x14ac:dyDescent="0.3">
      <c r="B30" s="40"/>
      <c r="C30" s="5"/>
      <c r="D30" s="5"/>
      <c r="E30" s="5"/>
      <c r="F30" s="5"/>
      <c r="G30" s="5"/>
      <c r="H30" s="5"/>
      <c r="I30" s="5"/>
      <c r="J30" s="5"/>
      <c r="K30" s="5"/>
      <c r="L30" s="151"/>
      <c r="M30" s="106" t="s">
        <v>31</v>
      </c>
      <c r="N30" s="66">
        <v>0</v>
      </c>
      <c r="O30" s="67" t="s">
        <v>72</v>
      </c>
      <c r="P30" s="30"/>
    </row>
    <row r="31" spans="2:26" ht="27" customHeight="1" thickBot="1" x14ac:dyDescent="0.3">
      <c r="B31" s="413"/>
      <c r="C31" s="414"/>
      <c r="D31" s="414"/>
      <c r="E31" s="414"/>
      <c r="F31" s="414"/>
      <c r="G31" s="414"/>
      <c r="H31" s="154"/>
      <c r="I31" s="65"/>
      <c r="J31" s="65"/>
      <c r="K31" s="65"/>
      <c r="L31" s="151"/>
      <c r="M31" s="346"/>
      <c r="N31" s="66">
        <v>0.5</v>
      </c>
      <c r="O31" s="67" t="s">
        <v>72</v>
      </c>
      <c r="P31" s="68"/>
      <c r="S31" s="133" t="s">
        <v>45</v>
      </c>
      <c r="T31" s="134" t="s">
        <v>46</v>
      </c>
    </row>
    <row r="32" spans="2:26" ht="27" customHeight="1" thickBot="1" x14ac:dyDescent="0.3">
      <c r="B32" s="413"/>
      <c r="C32" s="155"/>
      <c r="D32" s="155"/>
      <c r="E32" s="155"/>
      <c r="F32" s="155"/>
      <c r="G32" s="155"/>
      <c r="H32" s="156"/>
      <c r="I32" s="65"/>
      <c r="J32" s="65"/>
      <c r="K32" s="149"/>
      <c r="L32" s="151"/>
      <c r="M32" s="346"/>
      <c r="N32" s="66">
        <v>1</v>
      </c>
      <c r="O32" s="67" t="s">
        <v>72</v>
      </c>
      <c r="P32" s="31"/>
      <c r="S32" s="99" t="s">
        <v>52</v>
      </c>
      <c r="T32" s="135" t="e">
        <f>'CUADRO RESUMEN DE RESULTADOS'!E86</f>
        <v>#DIV/0!</v>
      </c>
      <c r="U32" s="107"/>
      <c r="V32" s="81" t="s">
        <v>65</v>
      </c>
      <c r="X32" s="54"/>
      <c r="Y32" s="62"/>
      <c r="Z32" s="59"/>
    </row>
    <row r="33" spans="2:28" ht="27" customHeight="1" thickBot="1" x14ac:dyDescent="0.3">
      <c r="B33" s="159"/>
      <c r="C33" s="157"/>
      <c r="D33" s="157"/>
      <c r="E33" s="157"/>
      <c r="F33" s="157"/>
      <c r="G33" s="157"/>
      <c r="H33" s="158"/>
      <c r="I33" s="65"/>
      <c r="J33" s="65"/>
      <c r="L33" s="151"/>
      <c r="M33" s="346"/>
      <c r="N33" s="256">
        <v>1.5</v>
      </c>
      <c r="O33" s="257" t="s">
        <v>72</v>
      </c>
      <c r="P33" s="31"/>
      <c r="S33" s="59" t="s">
        <v>53</v>
      </c>
      <c r="T33" s="135" t="e">
        <f>'CUADRO RESUMEN DE RESULTADOS'!E87</f>
        <v>#DIV/0!</v>
      </c>
      <c r="U33" s="107"/>
      <c r="V33" s="81" t="s">
        <v>66</v>
      </c>
      <c r="X33" s="54"/>
      <c r="Y33" s="62"/>
      <c r="Z33" s="59"/>
    </row>
    <row r="34" spans="2:28" ht="27" customHeight="1" thickBot="1" x14ac:dyDescent="0.3">
      <c r="B34" s="159"/>
      <c r="C34" s="157"/>
      <c r="D34" s="157"/>
      <c r="E34" s="157"/>
      <c r="F34" s="157"/>
      <c r="G34" s="157"/>
      <c r="H34" s="158"/>
      <c r="I34" s="65"/>
      <c r="J34" s="65"/>
      <c r="L34" s="241"/>
      <c r="M34" s="346"/>
      <c r="N34" s="256">
        <v>2</v>
      </c>
      <c r="O34" s="257" t="s">
        <v>72</v>
      </c>
      <c r="P34" s="31"/>
      <c r="S34" s="59" t="s">
        <v>54</v>
      </c>
      <c r="T34" s="135" t="e">
        <f>'CUADRO RESUMEN DE RESULTADOS'!E88</f>
        <v>#DIV/0!</v>
      </c>
      <c r="U34" s="107"/>
      <c r="V34" s="81" t="s">
        <v>67</v>
      </c>
      <c r="X34" s="54"/>
      <c r="Y34" s="62"/>
      <c r="Z34" s="59"/>
    </row>
    <row r="35" spans="2:28" ht="27" customHeight="1" thickBot="1" x14ac:dyDescent="0.3">
      <c r="B35" s="159"/>
      <c r="C35" s="158"/>
      <c r="D35" s="158"/>
      <c r="E35" s="158"/>
      <c r="F35" s="158"/>
      <c r="G35" s="158"/>
      <c r="H35" s="158"/>
      <c r="I35" s="65"/>
      <c r="J35" s="65"/>
      <c r="L35" s="241"/>
      <c r="M35" s="346"/>
      <c r="N35" s="256">
        <v>2.5</v>
      </c>
      <c r="O35" s="257" t="s">
        <v>72</v>
      </c>
      <c r="P35" s="32"/>
      <c r="S35" s="59" t="s">
        <v>55</v>
      </c>
      <c r="T35" s="135" t="e">
        <f>'CUADRO RESUMEN DE RESULTADOS'!E89</f>
        <v>#DIV/0!</v>
      </c>
      <c r="U35" s="107"/>
      <c r="V35" s="81" t="s">
        <v>68</v>
      </c>
      <c r="X35" s="54"/>
      <c r="Y35" s="62"/>
      <c r="Z35" s="59"/>
    </row>
    <row r="36" spans="2:28" ht="27" customHeight="1" thickBot="1" x14ac:dyDescent="0.3">
      <c r="B36" s="159"/>
      <c r="C36" s="157"/>
      <c r="D36" s="157"/>
      <c r="E36" s="157"/>
      <c r="F36" s="157"/>
      <c r="G36" s="157"/>
      <c r="H36" s="158"/>
      <c r="I36" s="65"/>
      <c r="J36" s="65"/>
      <c r="K36" s="147"/>
      <c r="L36" s="241"/>
      <c r="M36" s="346"/>
      <c r="N36" s="269">
        <v>3</v>
      </c>
      <c r="O36" s="257" t="s">
        <v>72</v>
      </c>
      <c r="P36" s="31"/>
      <c r="S36" s="59" t="s">
        <v>65</v>
      </c>
      <c r="T36" s="135" t="e">
        <f>'CUADRO RESUMEN DE RESULTADOS'!E90</f>
        <v>#DIV/0!</v>
      </c>
      <c r="U36" s="118"/>
      <c r="V36" s="119"/>
      <c r="X36" s="54"/>
      <c r="Y36" s="64"/>
      <c r="Z36" s="59"/>
    </row>
    <row r="37" spans="2:28" ht="29.25" customHeight="1" thickBot="1" x14ac:dyDescent="0.3">
      <c r="B37" s="386" t="s">
        <v>32</v>
      </c>
      <c r="C37" s="387"/>
      <c r="D37" s="34" t="e">
        <f>V39</f>
        <v>#DIV/0!</v>
      </c>
      <c r="E37" s="34"/>
      <c r="F37" s="35"/>
      <c r="G37" s="35"/>
      <c r="H37" s="35"/>
      <c r="I37" s="65"/>
      <c r="J37" s="65"/>
      <c r="K37" s="148"/>
      <c r="L37" s="241"/>
      <c r="M37" s="346"/>
      <c r="N37" s="66">
        <v>3.5</v>
      </c>
      <c r="O37" s="67" t="s">
        <v>72</v>
      </c>
      <c r="P37" s="33"/>
      <c r="S37" s="59" t="s">
        <v>66</v>
      </c>
      <c r="T37" s="135" t="e">
        <f>'CUADRO RESUMEN DE RESULTADOS'!E91</f>
        <v>#DIV/0!</v>
      </c>
      <c r="U37" s="130" t="s">
        <v>47</v>
      </c>
      <c r="V37" s="120" t="e">
        <f>+AVERAGE(T32:T43)</f>
        <v>#DIV/0!</v>
      </c>
      <c r="X37" s="54">
        <v>0.24864864864864852</v>
      </c>
      <c r="Y37" s="62"/>
      <c r="Z37" s="59"/>
    </row>
    <row r="38" spans="2:28" ht="29.25" customHeight="1" thickBot="1" x14ac:dyDescent="0.3">
      <c r="B38" s="386" t="s">
        <v>33</v>
      </c>
      <c r="C38" s="387"/>
      <c r="D38" s="34" t="e">
        <f>V38</f>
        <v>#DIV/0!</v>
      </c>
      <c r="E38" s="34"/>
      <c r="F38" s="35"/>
      <c r="G38" s="35"/>
      <c r="H38" s="35"/>
      <c r="I38" s="65"/>
      <c r="J38" s="65"/>
      <c r="K38" s="136"/>
      <c r="L38" s="241"/>
      <c r="M38" s="346"/>
      <c r="N38" s="66">
        <v>4</v>
      </c>
      <c r="O38" s="67" t="s">
        <v>72</v>
      </c>
      <c r="P38" s="36"/>
      <c r="S38" s="59" t="s">
        <v>67</v>
      </c>
      <c r="T38" s="135" t="e">
        <f>'CUADRO RESUMEN DE RESULTADOS'!E92</f>
        <v>#DIV/0!</v>
      </c>
      <c r="U38" s="131" t="s">
        <v>48</v>
      </c>
      <c r="V38" s="121" t="e">
        <f>+MIN(T32:T43)</f>
        <v>#DIV/0!</v>
      </c>
      <c r="X38" s="54">
        <v>0.17842323651452269</v>
      </c>
      <c r="Y38" s="62"/>
      <c r="Z38" s="59"/>
    </row>
    <row r="39" spans="2:28" ht="29.25" customHeight="1" thickBot="1" x14ac:dyDescent="0.3">
      <c r="B39" s="386" t="s">
        <v>34</v>
      </c>
      <c r="C39" s="387"/>
      <c r="D39" s="34" t="e">
        <f>V37</f>
        <v>#DIV/0!</v>
      </c>
      <c r="E39" s="34"/>
      <c r="F39" s="35"/>
      <c r="G39" s="35"/>
      <c r="H39" s="35"/>
      <c r="I39" s="65"/>
      <c r="J39" s="65"/>
      <c r="K39" s="136"/>
      <c r="L39" s="241"/>
      <c r="M39" s="346"/>
      <c r="N39" s="256">
        <v>4.5</v>
      </c>
      <c r="O39" s="257" t="s">
        <v>72</v>
      </c>
      <c r="P39" s="36"/>
      <c r="S39" s="59" t="s">
        <v>68</v>
      </c>
      <c r="T39" s="135" t="e">
        <f>'CUADRO RESUMEN DE RESULTADOS'!E93</f>
        <v>#DIV/0!</v>
      </c>
      <c r="U39" s="132" t="s">
        <v>49</v>
      </c>
      <c r="V39" s="122" t="e">
        <f>+MAX(T32:T43)</f>
        <v>#DIV/0!</v>
      </c>
      <c r="X39" s="105">
        <v>0.16393442622950821</v>
      </c>
      <c r="Y39" s="62"/>
      <c r="Z39" s="63"/>
    </row>
    <row r="40" spans="2:28" ht="29.25" customHeight="1" thickBot="1" x14ac:dyDescent="0.3">
      <c r="B40" s="318"/>
      <c r="C40" s="319"/>
      <c r="D40" s="34"/>
      <c r="E40" s="34"/>
      <c r="F40" s="35"/>
      <c r="G40" s="35"/>
      <c r="H40" s="35"/>
      <c r="I40" s="65"/>
      <c r="J40" s="65"/>
      <c r="K40" s="136"/>
      <c r="L40" s="241"/>
      <c r="M40" s="346"/>
      <c r="N40" s="256">
        <v>5</v>
      </c>
      <c r="O40" s="257" t="s">
        <v>72</v>
      </c>
      <c r="P40" s="36"/>
      <c r="S40" s="59" t="s">
        <v>123</v>
      </c>
      <c r="T40" s="135" t="e">
        <f>'CUADRO RESUMEN DE RESULTADOS'!E94</f>
        <v>#DIV/0!</v>
      </c>
      <c r="U40" s="337"/>
      <c r="V40" s="137"/>
      <c r="X40" s="321"/>
      <c r="Y40" s="129"/>
      <c r="Z40" s="63"/>
    </row>
    <row r="41" spans="2:28" ht="29.25" customHeight="1" thickBot="1" x14ac:dyDescent="0.3">
      <c r="B41" s="244"/>
      <c r="C41" s="245"/>
      <c r="D41" s="34"/>
      <c r="E41" s="34"/>
      <c r="F41" s="35"/>
      <c r="G41" s="35"/>
      <c r="H41" s="35"/>
      <c r="I41" s="65"/>
      <c r="J41" s="65"/>
      <c r="K41" s="136"/>
      <c r="L41" s="331"/>
      <c r="M41" s="346"/>
      <c r="N41" s="256">
        <v>5.5</v>
      </c>
      <c r="O41" s="257" t="s">
        <v>72</v>
      </c>
      <c r="P41" s="36"/>
      <c r="S41" s="59" t="s">
        <v>124</v>
      </c>
      <c r="T41" s="135" t="e">
        <f>'CUADRO RESUMEN DE RESULTADOS'!E95</f>
        <v>#DIV/0!</v>
      </c>
      <c r="U41" s="131"/>
      <c r="V41" s="137"/>
      <c r="X41" s="105"/>
      <c r="Y41" s="129"/>
      <c r="Z41" s="63"/>
    </row>
    <row r="42" spans="2:28" ht="29.25" customHeight="1" thickBot="1" x14ac:dyDescent="0.3">
      <c r="B42" s="318"/>
      <c r="C42" s="319"/>
      <c r="D42" s="34"/>
      <c r="E42" s="34"/>
      <c r="F42" s="35"/>
      <c r="G42" s="35"/>
      <c r="H42" s="35"/>
      <c r="I42" s="65"/>
      <c r="J42" s="65"/>
      <c r="K42" s="136"/>
      <c r="L42" s="331"/>
      <c r="M42" s="346"/>
      <c r="N42" s="269">
        <v>6</v>
      </c>
      <c r="O42" s="257" t="s">
        <v>72</v>
      </c>
      <c r="P42" s="36"/>
      <c r="S42" s="59" t="s">
        <v>148</v>
      </c>
      <c r="T42" s="135" t="e">
        <f>'CUADRO RESUMEN DE RESULTADOS'!E96</f>
        <v>#DIV/0!</v>
      </c>
      <c r="U42" s="131"/>
      <c r="V42" s="137"/>
      <c r="X42" s="321"/>
      <c r="Y42" s="129"/>
      <c r="Z42" s="63"/>
    </row>
    <row r="43" spans="2:28" ht="29.25" customHeight="1" thickBot="1" x14ac:dyDescent="0.3">
      <c r="B43" s="242"/>
      <c r="C43" s="243"/>
      <c r="D43" s="37"/>
      <c r="E43" s="37"/>
      <c r="F43" s="38"/>
      <c r="G43" s="38"/>
      <c r="H43" s="38"/>
      <c r="I43" s="108"/>
      <c r="J43" s="108"/>
      <c r="K43" s="150"/>
      <c r="L43" s="332"/>
      <c r="M43" s="333"/>
      <c r="N43" s="333"/>
      <c r="O43" s="333"/>
      <c r="P43" s="39"/>
      <c r="S43" s="59" t="s">
        <v>150</v>
      </c>
      <c r="T43" s="135" t="e">
        <f>'CUADRO RESUMEN DE RESULTADOS'!E97</f>
        <v>#DIV/0!</v>
      </c>
      <c r="U43" s="131"/>
      <c r="V43" s="137"/>
      <c r="X43" s="105"/>
      <c r="Y43" s="129"/>
      <c r="Z43" s="63"/>
    </row>
    <row r="44" spans="2:28" ht="6" customHeight="1" thickBot="1" x14ac:dyDescent="0.3">
      <c r="B44" s="4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30"/>
      <c r="S44" s="409"/>
      <c r="T44" s="411"/>
      <c r="X44" s="563"/>
      <c r="Y44" s="402"/>
      <c r="Z44" s="565"/>
    </row>
    <row r="45" spans="2:28" ht="17.45" customHeight="1" thickBot="1" x14ac:dyDescent="0.3">
      <c r="B45" s="405" t="s">
        <v>36</v>
      </c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6"/>
      <c r="P45" s="407"/>
      <c r="S45" s="410"/>
      <c r="T45" s="412"/>
      <c r="U45" s="567"/>
      <c r="V45" s="569"/>
      <c r="W45" s="569"/>
      <c r="X45" s="564"/>
      <c r="Y45" s="403"/>
      <c r="Z45" s="566"/>
    </row>
    <row r="46" spans="2:28" ht="18" customHeight="1" thickBot="1" x14ac:dyDescent="0.3"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9"/>
      <c r="S46" s="59"/>
      <c r="T46" s="248"/>
      <c r="U46" s="568"/>
      <c r="V46" s="570"/>
      <c r="W46" s="570"/>
    </row>
    <row r="47" spans="2:28" ht="17.25" customHeight="1" thickBot="1" x14ac:dyDescent="0.3">
      <c r="B47" s="334" t="s">
        <v>2</v>
      </c>
      <c r="C47" s="335">
        <v>20</v>
      </c>
      <c r="D47" s="335">
        <v>15</v>
      </c>
      <c r="E47" s="335">
        <v>15</v>
      </c>
      <c r="F47" s="336" t="s">
        <v>0</v>
      </c>
      <c r="G47" s="398"/>
      <c r="H47" s="398"/>
      <c r="I47" s="398"/>
      <c r="J47" s="398"/>
      <c r="K47" s="398"/>
      <c r="L47" s="398"/>
      <c r="M47" s="398"/>
      <c r="N47" s="398"/>
      <c r="O47" s="398"/>
      <c r="P47" s="399"/>
      <c r="S47" s="59"/>
      <c r="T47" s="248"/>
    </row>
    <row r="48" spans="2:28" ht="33.75" customHeight="1" thickBot="1" x14ac:dyDescent="0.3">
      <c r="B48" s="99" t="s">
        <v>52</v>
      </c>
      <c r="C48" s="297"/>
      <c r="D48" s="297"/>
      <c r="E48" s="297"/>
      <c r="F48" s="298">
        <f>SUM(D48:E48)</f>
        <v>0</v>
      </c>
      <c r="G48" s="47"/>
      <c r="H48" s="47"/>
      <c r="I48" s="47"/>
      <c r="J48" s="47"/>
      <c r="K48" s="47"/>
      <c r="L48" s="47"/>
      <c r="M48" s="47"/>
      <c r="N48" s="47"/>
      <c r="O48" s="47"/>
      <c r="P48" s="48"/>
      <c r="S48" s="109" t="s">
        <v>50</v>
      </c>
      <c r="T48" s="110"/>
      <c r="U48" s="109" t="s">
        <v>1</v>
      </c>
      <c r="V48" s="567"/>
      <c r="W48" s="569"/>
      <c r="X48" s="569"/>
      <c r="Y48" s="569"/>
      <c r="Z48" s="569"/>
      <c r="AA48" s="569"/>
      <c r="AB48" s="569"/>
    </row>
    <row r="49" spans="2:28" ht="33.75" customHeight="1" thickBot="1" x14ac:dyDescent="0.3">
      <c r="B49" s="59" t="s">
        <v>53</v>
      </c>
      <c r="C49" s="254"/>
      <c r="D49" s="254"/>
      <c r="E49" s="254"/>
      <c r="F49" s="255">
        <f t="shared" ref="F49:F53" si="0">SUM(D49:E49)</f>
        <v>0</v>
      </c>
      <c r="G49" s="47"/>
      <c r="H49" s="47"/>
      <c r="I49" s="47"/>
      <c r="J49" s="47"/>
      <c r="K49" s="47"/>
      <c r="L49" s="47"/>
      <c r="M49" s="47"/>
      <c r="N49" s="47"/>
      <c r="O49" s="47"/>
      <c r="P49" s="48"/>
      <c r="S49" s="111">
        <f>F48</f>
        <v>0</v>
      </c>
      <c r="T49" s="112"/>
      <c r="U49" s="113" t="s">
        <v>52</v>
      </c>
      <c r="V49" s="575"/>
      <c r="W49" s="574"/>
      <c r="X49" s="574"/>
      <c r="Y49" s="574"/>
      <c r="Z49" s="574"/>
      <c r="AA49" s="574"/>
      <c r="AB49" s="574"/>
    </row>
    <row r="50" spans="2:28" ht="33.75" customHeight="1" thickBot="1" x14ac:dyDescent="0.3">
      <c r="B50" s="59" t="s">
        <v>54</v>
      </c>
      <c r="C50" s="254"/>
      <c r="D50" s="254"/>
      <c r="E50" s="254"/>
      <c r="F50" s="255">
        <f t="shared" si="0"/>
        <v>0</v>
      </c>
      <c r="G50" s="47"/>
      <c r="H50" s="47"/>
      <c r="I50" s="47"/>
      <c r="J50" s="47"/>
      <c r="K50" s="47"/>
      <c r="L50" s="47"/>
      <c r="M50" s="47"/>
      <c r="N50" s="47"/>
      <c r="O50" s="47"/>
      <c r="P50" s="48"/>
      <c r="S50" s="111">
        <f t="shared" ref="S50:S60" si="1">F49</f>
        <v>0</v>
      </c>
      <c r="T50" s="62"/>
      <c r="U50" s="114" t="s">
        <v>53</v>
      </c>
      <c r="V50" s="568"/>
      <c r="W50" s="570"/>
      <c r="X50" s="570"/>
      <c r="Y50" s="570"/>
      <c r="Z50" s="570"/>
      <c r="AA50" s="570"/>
      <c r="AB50" s="570"/>
    </row>
    <row r="51" spans="2:28" ht="33.75" customHeight="1" thickBot="1" x14ac:dyDescent="0.3">
      <c r="B51" s="59" t="s">
        <v>55</v>
      </c>
      <c r="C51" s="254"/>
      <c r="D51" s="254"/>
      <c r="E51" s="254"/>
      <c r="F51" s="255">
        <f t="shared" si="0"/>
        <v>0</v>
      </c>
      <c r="G51" s="47"/>
      <c r="H51" s="47"/>
      <c r="I51" s="47"/>
      <c r="J51" s="47"/>
      <c r="K51" s="47"/>
      <c r="L51" s="47"/>
      <c r="M51" s="47"/>
      <c r="N51" s="47"/>
      <c r="O51" s="47"/>
      <c r="P51" s="48"/>
      <c r="S51" s="111">
        <f t="shared" si="1"/>
        <v>0</v>
      </c>
      <c r="T51" s="62"/>
      <c r="U51" s="114" t="s">
        <v>54</v>
      </c>
      <c r="V51" s="96"/>
      <c r="W51" s="96"/>
      <c r="X51" s="96"/>
      <c r="Y51" s="96"/>
      <c r="Z51" s="96"/>
      <c r="AA51" s="96"/>
      <c r="AB51" s="96"/>
    </row>
    <row r="52" spans="2:28" ht="33.75" customHeight="1" thickBot="1" x14ac:dyDescent="0.3">
      <c r="B52" s="59" t="s">
        <v>65</v>
      </c>
      <c r="C52" s="254"/>
      <c r="D52" s="254"/>
      <c r="E52" s="254"/>
      <c r="F52" s="255">
        <f t="shared" si="0"/>
        <v>0</v>
      </c>
      <c r="G52" s="47"/>
      <c r="H52" s="47"/>
      <c r="I52" s="47"/>
      <c r="J52" s="47"/>
      <c r="K52" s="47"/>
      <c r="L52" s="47"/>
      <c r="M52" s="47"/>
      <c r="N52" s="47"/>
      <c r="O52" s="47"/>
      <c r="P52" s="48"/>
      <c r="S52" s="111">
        <f t="shared" si="1"/>
        <v>0</v>
      </c>
      <c r="T52" s="62"/>
      <c r="U52" s="114" t="s">
        <v>55</v>
      </c>
      <c r="V52" s="96"/>
      <c r="W52" s="96"/>
      <c r="X52" s="96"/>
      <c r="Y52" s="96"/>
      <c r="Z52" s="96"/>
      <c r="AA52" s="96"/>
      <c r="AB52" s="96"/>
    </row>
    <row r="53" spans="2:28" ht="33.75" customHeight="1" thickBot="1" x14ac:dyDescent="0.3">
      <c r="B53" s="59" t="s">
        <v>66</v>
      </c>
      <c r="C53" s="254"/>
      <c r="D53" s="254"/>
      <c r="E53" s="254"/>
      <c r="F53" s="255">
        <f t="shared" si="0"/>
        <v>0</v>
      </c>
      <c r="G53" s="47"/>
      <c r="H53" s="47"/>
      <c r="I53" s="47"/>
      <c r="J53" s="47"/>
      <c r="K53" s="47"/>
      <c r="L53" s="47"/>
      <c r="M53" s="47"/>
      <c r="N53" s="47"/>
      <c r="O53" s="47"/>
      <c r="P53" s="48"/>
      <c r="S53" s="111">
        <f t="shared" si="1"/>
        <v>0</v>
      </c>
      <c r="T53" s="64"/>
      <c r="U53" s="59" t="s">
        <v>65</v>
      </c>
      <c r="V53" s="96"/>
      <c r="W53" s="96"/>
      <c r="X53" s="96"/>
      <c r="Y53" s="96"/>
      <c r="Z53" s="96"/>
      <c r="AA53" s="96"/>
      <c r="AB53" s="96"/>
    </row>
    <row r="54" spans="2:28" ht="33.75" customHeight="1" thickBot="1" x14ac:dyDescent="0.3">
      <c r="B54" s="59" t="s">
        <v>52</v>
      </c>
      <c r="C54" s="254"/>
      <c r="D54" s="254"/>
      <c r="E54" s="254"/>
      <c r="F54" s="255">
        <f>SUM(D54:E54)</f>
        <v>0</v>
      </c>
      <c r="G54" s="47"/>
      <c r="H54" s="47"/>
      <c r="I54" s="47"/>
      <c r="J54" s="47"/>
      <c r="K54" s="47"/>
      <c r="L54" s="47"/>
      <c r="M54" s="47"/>
      <c r="N54" s="47"/>
      <c r="O54" s="47"/>
      <c r="P54" s="48"/>
      <c r="S54" s="111">
        <f t="shared" si="1"/>
        <v>0</v>
      </c>
      <c r="T54" s="64"/>
      <c r="U54" s="114" t="s">
        <v>66</v>
      </c>
      <c r="V54" s="96"/>
      <c r="W54" s="96"/>
      <c r="X54" s="96"/>
      <c r="Y54" s="96"/>
      <c r="Z54" s="96"/>
      <c r="AA54" s="96"/>
      <c r="AB54" s="96"/>
    </row>
    <row r="55" spans="2:28" ht="33.75" customHeight="1" thickBot="1" x14ac:dyDescent="0.3">
      <c r="B55" s="59" t="s">
        <v>53</v>
      </c>
      <c r="C55" s="254"/>
      <c r="D55" s="254"/>
      <c r="E55" s="254"/>
      <c r="F55" s="255">
        <f t="shared" ref="F55:F59" si="2">SUM(D55:E55)</f>
        <v>0</v>
      </c>
      <c r="G55" s="47"/>
      <c r="H55" s="47"/>
      <c r="I55" s="47"/>
      <c r="J55" s="47"/>
      <c r="K55" s="47"/>
      <c r="L55" s="47"/>
      <c r="M55" s="47"/>
      <c r="N55" s="47"/>
      <c r="O55" s="47"/>
      <c r="P55" s="48"/>
      <c r="S55" s="111">
        <f t="shared" si="1"/>
        <v>0</v>
      </c>
      <c r="T55" s="64"/>
      <c r="U55" s="114" t="s">
        <v>67</v>
      </c>
      <c r="V55" s="96"/>
      <c r="W55" s="96"/>
      <c r="X55" s="96"/>
      <c r="Y55" s="96"/>
      <c r="Z55" s="96"/>
      <c r="AA55" s="96"/>
      <c r="AB55" s="96"/>
    </row>
    <row r="56" spans="2:28" ht="33.75" customHeight="1" thickBot="1" x14ac:dyDescent="0.3">
      <c r="B56" s="59" t="s">
        <v>54</v>
      </c>
      <c r="C56" s="254"/>
      <c r="D56" s="254"/>
      <c r="E56" s="254"/>
      <c r="F56" s="255">
        <f t="shared" si="2"/>
        <v>0</v>
      </c>
      <c r="G56" s="47"/>
      <c r="H56" s="47"/>
      <c r="I56" s="47"/>
      <c r="J56" s="47"/>
      <c r="K56" s="47"/>
      <c r="L56" s="47"/>
      <c r="M56" s="47"/>
      <c r="N56" s="47"/>
      <c r="O56" s="47"/>
      <c r="P56" s="48"/>
      <c r="S56" s="111">
        <f t="shared" si="1"/>
        <v>0</v>
      </c>
      <c r="T56" s="64"/>
      <c r="U56" s="114" t="s">
        <v>146</v>
      </c>
      <c r="V56" s="96"/>
      <c r="W56" s="96"/>
      <c r="X56" s="96"/>
      <c r="Y56" s="96"/>
      <c r="Z56" s="96"/>
      <c r="AA56" s="96"/>
      <c r="AB56" s="96"/>
    </row>
    <row r="57" spans="2:28" ht="33.75" customHeight="1" thickBot="1" x14ac:dyDescent="0.3">
      <c r="B57" s="59" t="s">
        <v>55</v>
      </c>
      <c r="C57" s="254"/>
      <c r="D57" s="254"/>
      <c r="E57" s="254"/>
      <c r="F57" s="255">
        <f t="shared" si="2"/>
        <v>0</v>
      </c>
      <c r="G57" s="47"/>
      <c r="H57" s="47"/>
      <c r="I57" s="47"/>
      <c r="J57" s="47"/>
      <c r="K57" s="47"/>
      <c r="L57" s="47"/>
      <c r="M57" s="47"/>
      <c r="N57" s="47"/>
      <c r="O57" s="47"/>
      <c r="P57" s="48"/>
      <c r="S57" s="111">
        <f t="shared" si="1"/>
        <v>0</v>
      </c>
      <c r="T57" s="64"/>
      <c r="U57" s="59" t="s">
        <v>123</v>
      </c>
      <c r="V57" s="96"/>
      <c r="W57" s="96"/>
      <c r="X57" s="96"/>
      <c r="Y57" s="96"/>
      <c r="Z57" s="96"/>
      <c r="AA57" s="96"/>
      <c r="AB57" s="96"/>
    </row>
    <row r="58" spans="2:28" ht="33.75" customHeight="1" thickBot="1" x14ac:dyDescent="0.3">
      <c r="B58" s="59" t="s">
        <v>65</v>
      </c>
      <c r="C58" s="254"/>
      <c r="D58" s="254"/>
      <c r="E58" s="254"/>
      <c r="F58" s="255">
        <f t="shared" si="2"/>
        <v>0</v>
      </c>
      <c r="G58" s="47"/>
      <c r="H58" s="47"/>
      <c r="I58" s="47"/>
      <c r="J58" s="47"/>
      <c r="K58" s="47"/>
      <c r="L58" s="47"/>
      <c r="M58" s="47"/>
      <c r="N58" s="47"/>
      <c r="O58" s="47"/>
      <c r="P58" s="48"/>
      <c r="S58" s="111">
        <f t="shared" si="1"/>
        <v>0</v>
      </c>
      <c r="T58" s="64"/>
      <c r="U58" s="114" t="s">
        <v>124</v>
      </c>
      <c r="V58" s="96"/>
      <c r="W58" s="96"/>
      <c r="X58" s="96"/>
      <c r="Y58" s="96"/>
      <c r="Z58" s="96"/>
      <c r="AA58" s="96"/>
      <c r="AB58" s="96"/>
    </row>
    <row r="59" spans="2:28" ht="33.75" customHeight="1" thickBot="1" x14ac:dyDescent="0.3">
      <c r="B59" s="246" t="s">
        <v>66</v>
      </c>
      <c r="C59" s="310"/>
      <c r="D59" s="310"/>
      <c r="E59" s="310"/>
      <c r="F59" s="311">
        <f t="shared" si="2"/>
        <v>0</v>
      </c>
      <c r="G59" s="47"/>
      <c r="H59" s="47"/>
      <c r="I59" s="47"/>
      <c r="J59" s="47"/>
      <c r="K59" s="47"/>
      <c r="L59" s="47"/>
      <c r="M59" s="47"/>
      <c r="N59" s="47"/>
      <c r="O59" s="47"/>
      <c r="P59" s="48"/>
      <c r="S59" s="111">
        <f t="shared" si="1"/>
        <v>0</v>
      </c>
      <c r="T59" s="64"/>
      <c r="U59" s="114" t="s">
        <v>148</v>
      </c>
      <c r="V59" s="96"/>
      <c r="W59" s="96"/>
      <c r="X59" s="96"/>
      <c r="Y59" s="96"/>
      <c r="Z59" s="96"/>
      <c r="AA59" s="96"/>
      <c r="AB59" s="96"/>
    </row>
    <row r="60" spans="2:28" ht="33.75" customHeight="1" thickBot="1" x14ac:dyDescent="0.3">
      <c r="B60" s="262"/>
      <c r="C60" s="263"/>
      <c r="D60" s="263"/>
      <c r="E60" s="263"/>
      <c r="F60" s="263"/>
      <c r="G60" s="47"/>
      <c r="H60" s="47"/>
      <c r="I60" s="47"/>
      <c r="J60" s="47"/>
      <c r="K60" s="47"/>
      <c r="L60" s="47"/>
      <c r="M60" s="47"/>
      <c r="N60" s="47"/>
      <c r="O60" s="47"/>
      <c r="P60" s="48"/>
      <c r="S60" s="111">
        <f t="shared" si="1"/>
        <v>0</v>
      </c>
      <c r="T60" s="62"/>
      <c r="U60" s="116" t="s">
        <v>150</v>
      </c>
      <c r="V60" s="96"/>
      <c r="W60" s="96"/>
      <c r="X60" s="96"/>
      <c r="Y60" s="96"/>
      <c r="Z60" s="96"/>
      <c r="AA60" s="96"/>
      <c r="AB60" s="96"/>
    </row>
    <row r="61" spans="2:28" ht="36.75" customHeight="1" thickBot="1" x14ac:dyDescent="0.3">
      <c r="B61" s="386" t="s">
        <v>32</v>
      </c>
      <c r="C61" s="387"/>
      <c r="D61" s="60">
        <f>MAX(F48:F59)</f>
        <v>0</v>
      </c>
      <c r="E61" s="41" t="s">
        <v>35</v>
      </c>
      <c r="F61" s="41"/>
      <c r="G61" s="42"/>
      <c r="H61" s="42"/>
      <c r="I61" s="42"/>
      <c r="J61" s="42"/>
      <c r="K61" s="42"/>
      <c r="L61" s="42"/>
      <c r="M61" s="42"/>
      <c r="N61" s="42"/>
      <c r="O61" s="42"/>
      <c r="P61" s="43"/>
      <c r="S61" s="111"/>
      <c r="T61" s="115"/>
      <c r="U61" s="116"/>
    </row>
    <row r="62" spans="2:28" ht="36.75" customHeight="1" thickBot="1" x14ac:dyDescent="0.3">
      <c r="B62" s="386" t="s">
        <v>33</v>
      </c>
      <c r="C62" s="387"/>
      <c r="D62" s="60">
        <f>MIN(F48:F59)</f>
        <v>0</v>
      </c>
      <c r="E62" s="41" t="s">
        <v>35</v>
      </c>
      <c r="F62" s="41"/>
      <c r="G62" s="42"/>
      <c r="H62" s="42"/>
      <c r="I62" s="42"/>
      <c r="J62" s="42"/>
      <c r="K62" s="42"/>
      <c r="L62" s="42"/>
      <c r="M62" s="42"/>
      <c r="N62" s="42"/>
      <c r="O62" s="42"/>
      <c r="P62" s="43"/>
      <c r="S62" s="111"/>
      <c r="T62" s="115"/>
      <c r="U62" s="116"/>
      <c r="V62" s="1">
        <v>5</v>
      </c>
    </row>
    <row r="63" spans="2:28" ht="36.75" customHeight="1" thickBot="1" x14ac:dyDescent="0.3">
      <c r="B63" s="388" t="s">
        <v>34</v>
      </c>
      <c r="C63" s="389"/>
      <c r="D63" s="61">
        <f>AVERAGE(F48:F59)</f>
        <v>0</v>
      </c>
      <c r="E63" s="44" t="s">
        <v>35</v>
      </c>
      <c r="F63" s="44"/>
      <c r="G63" s="45"/>
      <c r="H63" s="45"/>
      <c r="I63" s="45"/>
      <c r="J63" s="45"/>
      <c r="K63" s="45"/>
      <c r="L63" s="45"/>
      <c r="M63" s="45"/>
      <c r="N63" s="45"/>
      <c r="O63" s="45"/>
      <c r="P63" s="46"/>
      <c r="S63" s="390"/>
      <c r="T63" s="390"/>
      <c r="U63" s="390"/>
      <c r="V63" s="390"/>
      <c r="W63" s="390"/>
      <c r="X63" s="390"/>
      <c r="Y63" s="390"/>
      <c r="Z63" s="390"/>
    </row>
    <row r="64" spans="2:28" ht="17.25" customHeight="1" thickBot="1" x14ac:dyDescent="0.3">
      <c r="B64" s="76"/>
      <c r="C64" s="49"/>
      <c r="D64" s="49"/>
      <c r="E64" s="49"/>
      <c r="F64" s="49"/>
      <c r="G64" s="49"/>
      <c r="H64" s="50"/>
      <c r="I64" s="50"/>
      <c r="J64" s="51"/>
      <c r="K64" s="49"/>
      <c r="L64" s="49"/>
      <c r="M64" s="49"/>
      <c r="N64" s="52"/>
      <c r="O64" s="52"/>
      <c r="P64" s="53"/>
      <c r="S64" s="390"/>
      <c r="T64" s="390"/>
      <c r="U64" s="390"/>
      <c r="V64" s="390"/>
      <c r="W64" s="390"/>
      <c r="X64" s="390"/>
      <c r="Y64" s="390"/>
      <c r="Z64" s="390"/>
    </row>
    <row r="65" spans="2:29" ht="27" customHeight="1" thickBot="1" x14ac:dyDescent="0.3">
      <c r="B65" s="391" t="s">
        <v>37</v>
      </c>
      <c r="C65" s="392"/>
      <c r="D65" s="393"/>
      <c r="E65" s="394" t="s">
        <v>38</v>
      </c>
      <c r="F65" s="395"/>
      <c r="G65" s="391" t="s">
        <v>40</v>
      </c>
      <c r="H65" s="392"/>
      <c r="I65" s="392"/>
      <c r="J65" s="392"/>
      <c r="K65" s="392"/>
      <c r="L65" s="392"/>
      <c r="M65" s="392"/>
      <c r="N65" s="392"/>
      <c r="O65" s="392"/>
      <c r="P65" s="393"/>
      <c r="S65" s="396"/>
      <c r="T65" s="396"/>
      <c r="U65" s="396"/>
      <c r="V65" s="396"/>
      <c r="W65" s="396"/>
      <c r="X65" s="396"/>
      <c r="Y65" s="396"/>
      <c r="Z65" s="396"/>
    </row>
    <row r="66" spans="2:29" ht="15" customHeight="1" x14ac:dyDescent="0.25">
      <c r="B66" s="571" t="s">
        <v>2</v>
      </c>
      <c r="C66" s="372" t="s">
        <v>39</v>
      </c>
      <c r="D66" s="373"/>
      <c r="E66" s="372" t="s">
        <v>135</v>
      </c>
      <c r="F66" s="373"/>
      <c r="G66" s="376" t="s">
        <v>51</v>
      </c>
      <c r="H66" s="377"/>
      <c r="I66" s="377"/>
      <c r="J66" s="377"/>
      <c r="K66" s="377"/>
      <c r="L66" s="377"/>
      <c r="M66" s="377"/>
      <c r="N66" s="377"/>
      <c r="O66" s="377"/>
      <c r="P66" s="378"/>
      <c r="S66" s="88"/>
      <c r="T66" s="83"/>
      <c r="U66" s="84"/>
      <c r="V66" s="100"/>
      <c r="W66" s="101"/>
      <c r="X66" s="101"/>
      <c r="Y66" s="101"/>
      <c r="Z66" s="101"/>
      <c r="AA66" s="101"/>
      <c r="AB66" s="101"/>
      <c r="AC66" s="101"/>
    </row>
    <row r="67" spans="2:29" ht="48" customHeight="1" thickBot="1" x14ac:dyDescent="0.3">
      <c r="B67" s="572"/>
      <c r="C67" s="374"/>
      <c r="D67" s="375"/>
      <c r="E67" s="374"/>
      <c r="F67" s="375"/>
      <c r="G67" s="379"/>
      <c r="H67" s="573"/>
      <c r="I67" s="573"/>
      <c r="J67" s="573"/>
      <c r="K67" s="573"/>
      <c r="L67" s="573"/>
      <c r="M67" s="573"/>
      <c r="N67" s="573"/>
      <c r="O67" s="573"/>
      <c r="P67" s="381"/>
      <c r="S67" s="87"/>
      <c r="T67" s="85"/>
      <c r="U67" s="86"/>
      <c r="V67" s="97"/>
      <c r="W67" s="104"/>
      <c r="X67" s="104"/>
      <c r="Y67" s="104"/>
      <c r="Z67" s="104"/>
      <c r="AA67" s="104"/>
      <c r="AB67" s="104"/>
      <c r="AC67" s="104"/>
    </row>
    <row r="68" spans="2:29" ht="27.75" customHeight="1" x14ac:dyDescent="0.25">
      <c r="B68" s="99" t="s">
        <v>52</v>
      </c>
      <c r="C68" s="578">
        <f>'CUADRO RESUMEN DE RESULTADOS'!F44</f>
        <v>0</v>
      </c>
      <c r="D68" s="578"/>
      <c r="E68" s="579">
        <f>'CUADRO RESUMEN DE RESULTADOS'!G44</f>
        <v>0</v>
      </c>
      <c r="F68" s="579"/>
      <c r="G68" s="384">
        <f>'CUADRO RESUMEN DE RESULTADOS'!R26</f>
        <v>0</v>
      </c>
      <c r="H68" s="384"/>
      <c r="I68" s="384"/>
      <c r="J68" s="384"/>
      <c r="K68" s="384"/>
      <c r="L68" s="384"/>
      <c r="M68" s="384"/>
      <c r="N68" s="384"/>
      <c r="O68" s="384"/>
      <c r="P68" s="385"/>
      <c r="R68" s="79"/>
      <c r="S68" s="87"/>
      <c r="T68" s="247">
        <v>2.4636363636363638</v>
      </c>
      <c r="U68" s="86"/>
      <c r="V68" s="97"/>
      <c r="W68" s="104"/>
      <c r="X68" s="104"/>
      <c r="Y68" s="104"/>
      <c r="Z68" s="104"/>
      <c r="AA68" s="104"/>
      <c r="AB68" s="104"/>
      <c r="AC68" s="104"/>
    </row>
    <row r="69" spans="2:29" ht="27.75" customHeight="1" x14ac:dyDescent="0.25">
      <c r="B69" s="59" t="s">
        <v>53</v>
      </c>
      <c r="C69" s="532">
        <f>'CUADRO RESUMEN DE RESULTADOS'!F45</f>
        <v>0</v>
      </c>
      <c r="D69" s="532"/>
      <c r="E69" s="533">
        <f>'CUADRO RESUMEN DE RESULTADOS'!G45</f>
        <v>0</v>
      </c>
      <c r="F69" s="533"/>
      <c r="G69" s="350">
        <f>'CUADRO RESUMEN DE RESULTADOS'!S26</f>
        <v>0</v>
      </c>
      <c r="H69" s="350"/>
      <c r="I69" s="350"/>
      <c r="J69" s="350"/>
      <c r="K69" s="350"/>
      <c r="L69" s="350"/>
      <c r="M69" s="350"/>
      <c r="N69" s="350"/>
      <c r="O69" s="350"/>
      <c r="P69" s="351"/>
      <c r="R69" s="79"/>
      <c r="S69" s="87"/>
      <c r="T69" s="247">
        <v>2.34</v>
      </c>
      <c r="U69" s="91"/>
      <c r="V69" s="97"/>
      <c r="W69" s="104"/>
      <c r="X69" s="104"/>
      <c r="Y69" s="104"/>
      <c r="Z69" s="104"/>
      <c r="AA69" s="104"/>
      <c r="AB69" s="104"/>
      <c r="AC69" s="104"/>
    </row>
    <row r="70" spans="2:29" ht="27.75" customHeight="1" x14ac:dyDescent="0.25">
      <c r="B70" s="59" t="s">
        <v>54</v>
      </c>
      <c r="C70" s="532">
        <f>'CUADRO RESUMEN DE RESULTADOS'!F46</f>
        <v>0</v>
      </c>
      <c r="D70" s="532"/>
      <c r="E70" s="533">
        <f>'CUADRO RESUMEN DE RESULTADOS'!G46</f>
        <v>0</v>
      </c>
      <c r="F70" s="533"/>
      <c r="G70" s="534">
        <f>'CUADRO RESUMEN DE RESULTADOS'!T26</f>
        <v>0</v>
      </c>
      <c r="H70" s="534"/>
      <c r="I70" s="534"/>
      <c r="J70" s="534"/>
      <c r="K70" s="534"/>
      <c r="L70" s="534"/>
      <c r="M70" s="534"/>
      <c r="N70" s="534"/>
      <c r="O70" s="534"/>
      <c r="P70" s="535"/>
      <c r="R70" s="79"/>
      <c r="S70" s="87"/>
      <c r="T70" s="247">
        <v>2.23</v>
      </c>
      <c r="U70" s="91"/>
      <c r="V70" s="97"/>
      <c r="W70" s="104"/>
      <c r="X70" s="104"/>
      <c r="Y70" s="104"/>
      <c r="Z70" s="104"/>
      <c r="AA70" s="104"/>
      <c r="AB70" s="104"/>
      <c r="AC70" s="104"/>
    </row>
    <row r="71" spans="2:29" ht="27.75" customHeight="1" x14ac:dyDescent="0.25">
      <c r="B71" s="59" t="s">
        <v>55</v>
      </c>
      <c r="C71" s="532">
        <f>'CUADRO RESUMEN DE RESULTADOS'!F47</f>
        <v>0</v>
      </c>
      <c r="D71" s="532"/>
      <c r="E71" s="533">
        <f>'CUADRO RESUMEN DE RESULTADOS'!G47</f>
        <v>0</v>
      </c>
      <c r="F71" s="533"/>
      <c r="G71" s="534">
        <f>'CUADRO RESUMEN DE RESULTADOS'!U26</f>
        <v>0</v>
      </c>
      <c r="H71" s="534"/>
      <c r="I71" s="534"/>
      <c r="J71" s="534"/>
      <c r="K71" s="534"/>
      <c r="L71" s="534"/>
      <c r="M71" s="534"/>
      <c r="N71" s="534"/>
      <c r="O71" s="534"/>
      <c r="P71" s="535"/>
      <c r="R71" s="79"/>
      <c r="S71" s="87"/>
      <c r="T71" s="247"/>
      <c r="U71" s="91"/>
      <c r="V71" s="97"/>
      <c r="W71" s="104"/>
      <c r="X71" s="104"/>
      <c r="Y71" s="104"/>
      <c r="Z71" s="104"/>
      <c r="AA71" s="104"/>
      <c r="AB71" s="104"/>
      <c r="AC71" s="104"/>
    </row>
    <row r="72" spans="2:29" ht="27.75" customHeight="1" x14ac:dyDescent="0.25">
      <c r="B72" s="59" t="s">
        <v>65</v>
      </c>
      <c r="C72" s="532">
        <f>'CUADRO RESUMEN DE RESULTADOS'!F48</f>
        <v>0</v>
      </c>
      <c r="D72" s="532"/>
      <c r="E72" s="533">
        <f>'CUADRO RESUMEN DE RESULTADOS'!G48</f>
        <v>0</v>
      </c>
      <c r="F72" s="533"/>
      <c r="G72" s="534">
        <f>'CUADRO RESUMEN DE RESULTADOS'!V26</f>
        <v>0</v>
      </c>
      <c r="H72" s="534"/>
      <c r="I72" s="534"/>
      <c r="J72" s="534"/>
      <c r="K72" s="534"/>
      <c r="L72" s="534"/>
      <c r="M72" s="534"/>
      <c r="N72" s="534"/>
      <c r="O72" s="534"/>
      <c r="P72" s="535"/>
      <c r="R72" s="79"/>
      <c r="S72" s="87"/>
      <c r="T72" s="247"/>
      <c r="U72" s="91"/>
      <c r="V72" s="97"/>
      <c r="W72" s="104"/>
      <c r="X72" s="104"/>
      <c r="Y72" s="104"/>
      <c r="Z72" s="104"/>
      <c r="AA72" s="104"/>
      <c r="AB72" s="104"/>
      <c r="AC72" s="104"/>
    </row>
    <row r="73" spans="2:29" ht="27.75" customHeight="1" x14ac:dyDescent="0.25">
      <c r="B73" s="59" t="s">
        <v>66</v>
      </c>
      <c r="C73" s="532">
        <f>'CUADRO RESUMEN DE RESULTADOS'!F49</f>
        <v>0</v>
      </c>
      <c r="D73" s="532"/>
      <c r="E73" s="533">
        <f>'CUADRO RESUMEN DE RESULTADOS'!G49</f>
        <v>0</v>
      </c>
      <c r="F73" s="533"/>
      <c r="G73" s="534">
        <f>'CUADRO RESUMEN DE RESULTADOS'!W26</f>
        <v>0</v>
      </c>
      <c r="H73" s="534"/>
      <c r="I73" s="534"/>
      <c r="J73" s="534"/>
      <c r="K73" s="534"/>
      <c r="L73" s="534"/>
      <c r="M73" s="534"/>
      <c r="N73" s="534"/>
      <c r="O73" s="534"/>
      <c r="P73" s="535"/>
      <c r="R73" s="79"/>
      <c r="S73" s="87"/>
      <c r="T73" s="247"/>
      <c r="U73" s="91"/>
      <c r="V73" s="97"/>
      <c r="W73" s="104"/>
      <c r="X73" s="104"/>
      <c r="Y73" s="104"/>
      <c r="Z73" s="104"/>
      <c r="AA73" s="104"/>
      <c r="AB73" s="104"/>
      <c r="AC73" s="104"/>
    </row>
    <row r="74" spans="2:29" ht="27.75" customHeight="1" x14ac:dyDescent="0.25">
      <c r="B74" s="59" t="s">
        <v>67</v>
      </c>
      <c r="C74" s="532">
        <f>'CUADRO RESUMEN DE RESULTADOS'!F50</f>
        <v>0</v>
      </c>
      <c r="D74" s="532"/>
      <c r="E74" s="533">
        <f>'CUADRO RESUMEN DE RESULTADOS'!G50</f>
        <v>0</v>
      </c>
      <c r="F74" s="533"/>
      <c r="G74" s="350">
        <f>'CUADRO RESUMEN DE RESULTADOS'!X26</f>
        <v>0</v>
      </c>
      <c r="H74" s="350"/>
      <c r="I74" s="350"/>
      <c r="J74" s="350"/>
      <c r="K74" s="350"/>
      <c r="L74" s="350"/>
      <c r="M74" s="350"/>
      <c r="N74" s="350"/>
      <c r="O74" s="350"/>
      <c r="P74" s="351"/>
      <c r="R74" s="79"/>
      <c r="S74" s="87"/>
      <c r="T74" s="330"/>
      <c r="U74" s="91"/>
      <c r="V74" s="97"/>
      <c r="W74" s="320"/>
      <c r="X74" s="320"/>
      <c r="Y74" s="320"/>
      <c r="Z74" s="320"/>
      <c r="AA74" s="320"/>
      <c r="AB74" s="320"/>
      <c r="AC74" s="320"/>
    </row>
    <row r="75" spans="2:29" ht="27.75" customHeight="1" x14ac:dyDescent="0.25">
      <c r="B75" s="59" t="s">
        <v>146</v>
      </c>
      <c r="C75" s="532">
        <f>'CUADRO RESUMEN DE RESULTADOS'!F51</f>
        <v>0</v>
      </c>
      <c r="D75" s="532"/>
      <c r="E75" s="533">
        <f>'CUADRO RESUMEN DE RESULTADOS'!G51</f>
        <v>0</v>
      </c>
      <c r="F75" s="533"/>
      <c r="G75" s="350">
        <f>'CUADRO RESUMEN DE RESULTADOS'!Y26</f>
        <v>0</v>
      </c>
      <c r="H75" s="350"/>
      <c r="I75" s="350"/>
      <c r="J75" s="350"/>
      <c r="K75" s="350"/>
      <c r="L75" s="350"/>
      <c r="M75" s="350"/>
      <c r="N75" s="350"/>
      <c r="O75" s="350"/>
      <c r="P75" s="351"/>
      <c r="R75" s="79"/>
      <c r="S75" s="87"/>
      <c r="T75" s="330"/>
      <c r="U75" s="91"/>
      <c r="V75" s="97"/>
      <c r="W75" s="320"/>
      <c r="X75" s="320"/>
      <c r="Y75" s="320"/>
      <c r="Z75" s="320"/>
      <c r="AA75" s="320"/>
      <c r="AB75" s="320"/>
      <c r="AC75" s="320"/>
    </row>
    <row r="76" spans="2:29" ht="27.75" customHeight="1" x14ac:dyDescent="0.25">
      <c r="B76" s="59" t="s">
        <v>123</v>
      </c>
      <c r="C76" s="532">
        <f>'CUADRO RESUMEN DE RESULTADOS'!F52</f>
        <v>0</v>
      </c>
      <c r="D76" s="532"/>
      <c r="E76" s="533">
        <f>'CUADRO RESUMEN DE RESULTADOS'!G52</f>
        <v>0</v>
      </c>
      <c r="F76" s="533"/>
      <c r="G76" s="534">
        <f>'CUADRO RESUMEN DE RESULTADOS'!Z26</f>
        <v>0</v>
      </c>
      <c r="H76" s="534"/>
      <c r="I76" s="534"/>
      <c r="J76" s="534"/>
      <c r="K76" s="534"/>
      <c r="L76" s="534"/>
      <c r="M76" s="534"/>
      <c r="N76" s="534"/>
      <c r="O76" s="534"/>
      <c r="P76" s="535"/>
      <c r="R76" s="79"/>
      <c r="S76" s="87"/>
      <c r="T76" s="330"/>
      <c r="U76" s="91"/>
      <c r="V76" s="97"/>
      <c r="W76" s="320"/>
      <c r="X76" s="320"/>
      <c r="Y76" s="320"/>
      <c r="Z76" s="320"/>
      <c r="AA76" s="320"/>
      <c r="AB76" s="320"/>
      <c r="AC76" s="320"/>
    </row>
    <row r="77" spans="2:29" ht="27.75" customHeight="1" x14ac:dyDescent="0.25">
      <c r="B77" s="59" t="s">
        <v>147</v>
      </c>
      <c r="C77" s="532">
        <f>'CUADRO RESUMEN DE RESULTADOS'!F53</f>
        <v>0</v>
      </c>
      <c r="D77" s="532"/>
      <c r="E77" s="533">
        <f>'CUADRO RESUMEN DE RESULTADOS'!G53</f>
        <v>0</v>
      </c>
      <c r="F77" s="533"/>
      <c r="G77" s="534">
        <f>'CUADRO RESUMEN DE RESULTADOS'!AA26</f>
        <v>0</v>
      </c>
      <c r="H77" s="534"/>
      <c r="I77" s="534"/>
      <c r="J77" s="534"/>
      <c r="K77" s="534"/>
      <c r="L77" s="534"/>
      <c r="M77" s="534"/>
      <c r="N77" s="534"/>
      <c r="O77" s="534"/>
      <c r="P77" s="535"/>
      <c r="R77" s="79"/>
      <c r="S77" s="87"/>
      <c r="T77" s="330"/>
      <c r="U77" s="91"/>
      <c r="V77" s="97"/>
      <c r="W77" s="320"/>
      <c r="X77" s="320"/>
      <c r="Y77" s="320"/>
      <c r="Z77" s="320"/>
      <c r="AA77" s="320"/>
      <c r="AB77" s="320"/>
      <c r="AC77" s="320"/>
    </row>
    <row r="78" spans="2:29" ht="27.75" customHeight="1" x14ac:dyDescent="0.25">
      <c r="B78" s="59" t="s">
        <v>148</v>
      </c>
      <c r="C78" s="532">
        <f>'CUADRO RESUMEN DE RESULTADOS'!F54</f>
        <v>0</v>
      </c>
      <c r="D78" s="532"/>
      <c r="E78" s="533">
        <f>'CUADRO RESUMEN DE RESULTADOS'!G54</f>
        <v>0</v>
      </c>
      <c r="F78" s="533"/>
      <c r="G78" s="534">
        <f>'CUADRO RESUMEN DE RESULTADOS'!AB26</f>
        <v>0</v>
      </c>
      <c r="H78" s="534"/>
      <c r="I78" s="534"/>
      <c r="J78" s="534"/>
      <c r="K78" s="534"/>
      <c r="L78" s="534"/>
      <c r="M78" s="534"/>
      <c r="N78" s="534"/>
      <c r="O78" s="534"/>
      <c r="P78" s="535"/>
      <c r="R78" s="79"/>
      <c r="S78" s="87"/>
      <c r="T78" s="330"/>
      <c r="U78" s="91"/>
      <c r="V78" s="97"/>
      <c r="W78" s="320"/>
      <c r="X78" s="320"/>
      <c r="Y78" s="320"/>
      <c r="Z78" s="320"/>
      <c r="AA78" s="320"/>
      <c r="AB78" s="320"/>
      <c r="AC78" s="320"/>
    </row>
    <row r="79" spans="2:29" ht="27.75" customHeight="1" thickBot="1" x14ac:dyDescent="0.3">
      <c r="B79" s="246" t="s">
        <v>150</v>
      </c>
      <c r="C79" s="536">
        <f>'CUADRO RESUMEN DE RESULTADOS'!F55</f>
        <v>0</v>
      </c>
      <c r="D79" s="536"/>
      <c r="E79" s="537">
        <f>'CUADRO RESUMEN DE RESULTADOS'!G55</f>
        <v>0</v>
      </c>
      <c r="F79" s="537"/>
      <c r="G79" s="538">
        <f>'CUADRO RESUMEN DE RESULTADOS'!AC26</f>
        <v>0</v>
      </c>
      <c r="H79" s="538"/>
      <c r="I79" s="538"/>
      <c r="J79" s="538"/>
      <c r="K79" s="538"/>
      <c r="L79" s="538"/>
      <c r="M79" s="538"/>
      <c r="N79" s="538"/>
      <c r="O79" s="538"/>
      <c r="P79" s="539"/>
      <c r="R79" s="79"/>
      <c r="S79" s="87"/>
      <c r="T79" s="330"/>
      <c r="U79" s="91"/>
      <c r="V79" s="97"/>
      <c r="W79" s="320"/>
      <c r="X79" s="320"/>
      <c r="Y79" s="320"/>
      <c r="Z79" s="320"/>
      <c r="AA79" s="320"/>
      <c r="AB79" s="320"/>
      <c r="AC79" s="320"/>
    </row>
    <row r="80" spans="2:29" ht="9.75" customHeight="1" thickBot="1" x14ac:dyDescent="0.3">
      <c r="B80" s="363" t="s">
        <v>125</v>
      </c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4"/>
      <c r="P80" s="365"/>
      <c r="R80" s="79"/>
      <c r="S80" s="87"/>
      <c r="T80" s="90"/>
      <c r="U80" s="91"/>
      <c r="V80" s="97"/>
      <c r="W80" s="104"/>
      <c r="X80" s="104"/>
      <c r="Y80" s="104"/>
      <c r="Z80" s="104"/>
      <c r="AA80" s="104"/>
      <c r="AB80" s="104"/>
      <c r="AC80" s="104"/>
    </row>
    <row r="81" spans="2:29" ht="76.5" customHeight="1" thickBot="1" x14ac:dyDescent="0.3">
      <c r="B81" s="360" t="s">
        <v>134</v>
      </c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6"/>
      <c r="P81" s="577"/>
      <c r="R81" s="80"/>
      <c r="S81" s="95"/>
      <c r="T81" s="95"/>
      <c r="U81" s="95"/>
      <c r="V81" s="97"/>
      <c r="W81" s="104"/>
      <c r="X81" s="104"/>
      <c r="Y81" s="104"/>
      <c r="Z81" s="104"/>
      <c r="AA81" s="104"/>
      <c r="AB81" s="104"/>
      <c r="AC81" s="104"/>
    </row>
    <row r="82" spans="2:29" ht="15" customHeight="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R82" s="80"/>
      <c r="S82" s="95"/>
      <c r="T82" s="95"/>
      <c r="U82" s="95"/>
      <c r="V82" s="97"/>
      <c r="W82" s="104"/>
      <c r="X82" s="104"/>
      <c r="Y82" s="104"/>
      <c r="Z82" s="104"/>
      <c r="AA82" s="104"/>
      <c r="AB82" s="104"/>
      <c r="AC82" s="104"/>
    </row>
    <row r="83" spans="2:29" ht="15" customHeight="1" thickBot="1" x14ac:dyDescent="0.3">
      <c r="R83" s="80"/>
      <c r="S83" s="95"/>
      <c r="T83" s="95"/>
      <c r="U83" s="95"/>
      <c r="V83" s="97"/>
      <c r="W83" s="104"/>
      <c r="X83" s="104"/>
      <c r="Y83" s="104"/>
      <c r="Z83" s="104"/>
      <c r="AA83" s="104"/>
      <c r="AB83" s="104"/>
      <c r="AC83" s="104"/>
    </row>
    <row r="84" spans="2:29" ht="15" customHeight="1" x14ac:dyDescent="0.25">
      <c r="D84" s="117" t="s">
        <v>52</v>
      </c>
      <c r="E84" s="189">
        <v>2.6124999999999998</v>
      </c>
      <c r="F84" s="85">
        <v>2.35</v>
      </c>
      <c r="I84" s="505" t="s">
        <v>56</v>
      </c>
      <c r="J84" s="506"/>
      <c r="K84" s="506"/>
      <c r="L84" s="506"/>
      <c r="M84" s="506"/>
      <c r="N84" s="506"/>
      <c r="O84" s="506"/>
      <c r="P84" s="507"/>
      <c r="Q84" s="124"/>
      <c r="R84" s="123"/>
      <c r="S84" s="124"/>
      <c r="T84" s="95"/>
      <c r="U84" s="95"/>
      <c r="V84" s="97"/>
      <c r="W84" s="104"/>
      <c r="X84" s="104"/>
      <c r="Y84" s="104"/>
      <c r="Z84" s="104"/>
      <c r="AA84" s="104"/>
      <c r="AB84" s="104"/>
      <c r="AC84" s="104"/>
    </row>
    <row r="85" spans="2:29" ht="15" customHeight="1" thickBot="1" x14ac:dyDescent="0.3">
      <c r="D85" s="117" t="s">
        <v>53</v>
      </c>
      <c r="E85" s="194">
        <v>2.2142857142857144</v>
      </c>
      <c r="F85" s="85">
        <v>2.87</v>
      </c>
      <c r="I85" s="508"/>
      <c r="J85" s="509"/>
      <c r="K85" s="509"/>
      <c r="L85" s="509"/>
      <c r="M85" s="509"/>
      <c r="N85" s="509"/>
      <c r="O85" s="509"/>
      <c r="P85" s="510"/>
      <c r="Q85" s="126"/>
      <c r="R85" s="125"/>
      <c r="S85" s="126"/>
      <c r="T85" s="95"/>
      <c r="U85" s="95"/>
      <c r="V85" s="97"/>
      <c r="W85" s="104"/>
      <c r="X85" s="104"/>
      <c r="Y85" s="104"/>
      <c r="Z85" s="104"/>
      <c r="AA85" s="104"/>
      <c r="AB85" s="104"/>
      <c r="AC85" s="104"/>
    </row>
    <row r="86" spans="2:29" ht="15" customHeight="1" thickBot="1" x14ac:dyDescent="0.3">
      <c r="D86" s="117" t="s">
        <v>54</v>
      </c>
      <c r="E86" s="194">
        <v>2.1222222222222222</v>
      </c>
      <c r="F86" s="85">
        <v>3.57</v>
      </c>
      <c r="I86" s="511"/>
      <c r="J86" s="512"/>
      <c r="K86" s="512"/>
      <c r="L86" s="512"/>
      <c r="M86" s="512"/>
      <c r="N86" s="512"/>
      <c r="O86" s="512"/>
      <c r="P86" s="513"/>
      <c r="Q86" s="229"/>
      <c r="R86" s="138"/>
      <c r="S86" s="139"/>
      <c r="T86" s="95"/>
      <c r="U86" s="95"/>
      <c r="V86" s="97"/>
      <c r="W86" s="104"/>
      <c r="X86" s="104"/>
      <c r="Y86" s="104"/>
      <c r="Z86" s="104"/>
      <c r="AA86" s="104"/>
      <c r="AB86" s="104"/>
      <c r="AC86" s="104"/>
    </row>
    <row r="87" spans="2:29" ht="15" customHeight="1" x14ac:dyDescent="0.25">
      <c r="D87" s="117" t="s">
        <v>55</v>
      </c>
      <c r="E87" s="194">
        <v>2.0111111111111111</v>
      </c>
      <c r="F87" s="85">
        <v>4.18</v>
      </c>
      <c r="I87" s="592" t="s">
        <v>57</v>
      </c>
      <c r="J87" s="593"/>
      <c r="K87" s="175">
        <v>1</v>
      </c>
      <c r="L87" s="176">
        <v>1</v>
      </c>
      <c r="M87" s="177">
        <v>1</v>
      </c>
      <c r="N87" s="177">
        <v>1</v>
      </c>
      <c r="O87" s="177">
        <v>1</v>
      </c>
      <c r="P87" s="177">
        <v>1</v>
      </c>
      <c r="Q87" s="143"/>
      <c r="R87" s="92"/>
      <c r="S87" s="92"/>
      <c r="T87" s="95"/>
      <c r="U87" s="95"/>
      <c r="V87" s="97"/>
      <c r="W87" s="104"/>
      <c r="X87" s="104"/>
      <c r="Y87" s="104"/>
      <c r="Z87" s="104"/>
      <c r="AA87" s="104"/>
      <c r="AB87" s="104"/>
      <c r="AC87" s="104"/>
    </row>
    <row r="88" spans="2:29" ht="15" customHeight="1" x14ac:dyDescent="0.25">
      <c r="D88" s="117" t="s">
        <v>65</v>
      </c>
      <c r="E88" s="194">
        <v>2.0249999999999999</v>
      </c>
      <c r="F88" s="85">
        <v>5</v>
      </c>
      <c r="I88" s="594" t="s">
        <v>58</v>
      </c>
      <c r="J88" s="595"/>
      <c r="K88" s="598" t="s">
        <v>59</v>
      </c>
      <c r="L88" s="600" t="s">
        <v>60</v>
      </c>
      <c r="M88" s="602" t="s">
        <v>61</v>
      </c>
      <c r="N88" s="602" t="s">
        <v>62</v>
      </c>
      <c r="O88" s="602" t="s">
        <v>64</v>
      </c>
      <c r="P88" s="602" t="s">
        <v>69</v>
      </c>
      <c r="Q88" s="230"/>
      <c r="R88" s="146"/>
      <c r="S88" s="146"/>
      <c r="T88" s="95"/>
      <c r="U88" s="95"/>
      <c r="V88" s="97"/>
      <c r="W88" s="104"/>
      <c r="X88" s="104"/>
      <c r="Y88" s="104"/>
      <c r="Z88" s="104"/>
      <c r="AA88" s="104"/>
      <c r="AB88" s="104"/>
      <c r="AC88" s="104"/>
    </row>
    <row r="89" spans="2:29" ht="15" customHeight="1" thickBot="1" x14ac:dyDescent="0.3">
      <c r="D89" s="117" t="s">
        <v>66</v>
      </c>
      <c r="E89" s="199">
        <v>2.2777777777777777</v>
      </c>
      <c r="F89" s="85">
        <v>6.44</v>
      </c>
      <c r="I89" s="596"/>
      <c r="J89" s="597"/>
      <c r="K89" s="599"/>
      <c r="L89" s="601"/>
      <c r="M89" s="603"/>
      <c r="N89" s="603"/>
      <c r="O89" s="603"/>
      <c r="P89" s="603"/>
      <c r="Q89" s="127"/>
      <c r="R89" s="127"/>
      <c r="S89" s="127"/>
      <c r="T89" s="69"/>
      <c r="U89" s="69"/>
      <c r="V89" s="97"/>
      <c r="W89" s="104"/>
      <c r="X89" s="104"/>
      <c r="Y89" s="104"/>
      <c r="Z89" s="104"/>
      <c r="AA89" s="104"/>
      <c r="AB89" s="104"/>
      <c r="AC89" s="104"/>
    </row>
    <row r="90" spans="2:29" ht="15" customHeight="1" x14ac:dyDescent="0.25">
      <c r="D90" s="117" t="s">
        <v>67</v>
      </c>
      <c r="E90" s="128"/>
      <c r="F90" s="85"/>
      <c r="I90" s="583" t="s">
        <v>63</v>
      </c>
      <c r="J90" s="584"/>
      <c r="K90" s="589" t="s">
        <v>120</v>
      </c>
      <c r="L90" s="580" t="s">
        <v>119</v>
      </c>
      <c r="M90" s="580" t="s">
        <v>121</v>
      </c>
      <c r="N90" s="580" t="s">
        <v>119</v>
      </c>
      <c r="O90" s="580" t="s">
        <v>119</v>
      </c>
      <c r="P90" s="580" t="s">
        <v>119</v>
      </c>
      <c r="Q90" s="140"/>
      <c r="R90" s="140"/>
      <c r="S90" s="140"/>
      <c r="T90" s="69"/>
      <c r="U90" s="69"/>
      <c r="V90" s="97"/>
      <c r="W90" s="104"/>
      <c r="X90" s="104"/>
      <c r="Y90" s="104"/>
      <c r="Z90" s="104"/>
      <c r="AA90" s="104"/>
      <c r="AB90" s="104"/>
      <c r="AC90" s="104"/>
    </row>
    <row r="91" spans="2:29" ht="15" customHeight="1" x14ac:dyDescent="0.25">
      <c r="D91" s="117" t="s">
        <v>68</v>
      </c>
      <c r="E91" s="128"/>
      <c r="F91" s="85"/>
      <c r="I91" s="585"/>
      <c r="J91" s="586"/>
      <c r="K91" s="590"/>
      <c r="L91" s="581"/>
      <c r="M91" s="581"/>
      <c r="N91" s="581"/>
      <c r="O91" s="581"/>
      <c r="P91" s="581"/>
      <c r="Q91" s="141"/>
      <c r="R91" s="141"/>
      <c r="S91" s="141"/>
      <c r="T91" s="69"/>
      <c r="U91" s="69"/>
      <c r="V91" s="97"/>
      <c r="W91" s="104"/>
      <c r="X91" s="104"/>
      <c r="Y91" s="104"/>
      <c r="Z91" s="104"/>
      <c r="AA91" s="104"/>
      <c r="AB91" s="104"/>
      <c r="AC91" s="104"/>
    </row>
    <row r="92" spans="2:29" ht="15" customHeight="1" thickBot="1" x14ac:dyDescent="0.3">
      <c r="D92" s="117" t="s">
        <v>123</v>
      </c>
      <c r="E92" s="145"/>
      <c r="F92" s="144"/>
      <c r="I92" s="585"/>
      <c r="J92" s="586"/>
      <c r="K92" s="590"/>
      <c r="L92" s="581"/>
      <c r="M92" s="581"/>
      <c r="N92" s="581"/>
      <c r="O92" s="581"/>
      <c r="P92" s="581"/>
      <c r="Q92" s="141"/>
      <c r="R92" s="141"/>
      <c r="S92" s="141"/>
      <c r="V92" s="102"/>
      <c r="W92" s="103"/>
      <c r="X92" s="103"/>
      <c r="Y92" s="103"/>
      <c r="Z92" s="103"/>
      <c r="AA92" s="104"/>
      <c r="AB92" s="104"/>
      <c r="AC92" s="104"/>
    </row>
    <row r="93" spans="2:29" ht="15" customHeight="1" x14ac:dyDescent="0.25">
      <c r="D93" s="4" t="s">
        <v>124</v>
      </c>
      <c r="I93" s="585"/>
      <c r="J93" s="586"/>
      <c r="K93" s="590"/>
      <c r="L93" s="581"/>
      <c r="M93" s="581"/>
      <c r="N93" s="581"/>
      <c r="O93" s="581"/>
      <c r="P93" s="581"/>
      <c r="Q93" s="141"/>
      <c r="R93" s="141"/>
      <c r="S93" s="141"/>
      <c r="V93" s="104"/>
      <c r="W93" s="104"/>
      <c r="X93" s="104"/>
      <c r="Y93" s="104"/>
      <c r="Z93" s="104"/>
      <c r="AA93" s="104"/>
    </row>
    <row r="94" spans="2:29" ht="15" customHeight="1" x14ac:dyDescent="0.25">
      <c r="I94" s="585"/>
      <c r="J94" s="586"/>
      <c r="K94" s="590"/>
      <c r="L94" s="581"/>
      <c r="M94" s="581"/>
      <c r="N94" s="581"/>
      <c r="O94" s="581"/>
      <c r="P94" s="581"/>
      <c r="Q94" s="141"/>
      <c r="R94" s="141"/>
      <c r="S94" s="141"/>
    </row>
    <row r="95" spans="2:29" ht="15" customHeight="1" x14ac:dyDescent="0.25">
      <c r="I95" s="585"/>
      <c r="J95" s="586"/>
      <c r="K95" s="590"/>
      <c r="L95" s="581"/>
      <c r="M95" s="581"/>
      <c r="N95" s="581"/>
      <c r="O95" s="581"/>
      <c r="P95" s="581"/>
      <c r="Q95" s="141"/>
      <c r="R95" s="141"/>
      <c r="S95" s="141"/>
    </row>
    <row r="96" spans="2:29" ht="15" customHeight="1" x14ac:dyDescent="0.25">
      <c r="I96" s="585"/>
      <c r="J96" s="586"/>
      <c r="K96" s="590"/>
      <c r="L96" s="581"/>
      <c r="M96" s="581"/>
      <c r="N96" s="581"/>
      <c r="O96" s="581"/>
      <c r="P96" s="581"/>
      <c r="Q96" s="141"/>
      <c r="R96" s="141"/>
      <c r="S96" s="141"/>
    </row>
    <row r="97" spans="9:19" ht="15" customHeight="1" x14ac:dyDescent="0.25">
      <c r="I97" s="585"/>
      <c r="J97" s="586"/>
      <c r="K97" s="590"/>
      <c r="L97" s="581"/>
      <c r="M97" s="581"/>
      <c r="N97" s="581"/>
      <c r="O97" s="581"/>
      <c r="P97" s="581"/>
      <c r="Q97" s="141"/>
      <c r="R97" s="141"/>
      <c r="S97" s="141"/>
    </row>
    <row r="98" spans="9:19" ht="15" customHeight="1" x14ac:dyDescent="0.25">
      <c r="I98" s="585"/>
      <c r="J98" s="586"/>
      <c r="K98" s="590"/>
      <c r="L98" s="581"/>
      <c r="M98" s="581"/>
      <c r="N98" s="581"/>
      <c r="O98" s="581"/>
      <c r="P98" s="581"/>
      <c r="Q98" s="141"/>
      <c r="R98" s="141"/>
      <c r="S98" s="141"/>
    </row>
    <row r="99" spans="9:19" ht="15" customHeight="1" x14ac:dyDescent="0.25">
      <c r="I99" s="585"/>
      <c r="J99" s="586"/>
      <c r="K99" s="590"/>
      <c r="L99" s="581"/>
      <c r="M99" s="581"/>
      <c r="N99" s="581"/>
      <c r="O99" s="581"/>
      <c r="P99" s="581"/>
      <c r="Q99" s="141"/>
      <c r="R99" s="141"/>
      <c r="S99" s="141"/>
    </row>
    <row r="100" spans="9:19" ht="15" customHeight="1" thickBot="1" x14ac:dyDescent="0.3">
      <c r="I100" s="587"/>
      <c r="J100" s="588"/>
      <c r="K100" s="591"/>
      <c r="L100" s="582"/>
      <c r="M100" s="582"/>
      <c r="N100" s="582"/>
      <c r="O100" s="582"/>
      <c r="P100" s="582"/>
      <c r="Q100" s="142"/>
      <c r="R100" s="142"/>
      <c r="S100" s="142"/>
    </row>
  </sheetData>
  <mergeCells count="150">
    <mergeCell ref="P90:P100"/>
    <mergeCell ref="I90:J100"/>
    <mergeCell ref="K90:K100"/>
    <mergeCell ref="L90:L100"/>
    <mergeCell ref="M90:M100"/>
    <mergeCell ref="N90:N100"/>
    <mergeCell ref="O90:O100"/>
    <mergeCell ref="I86:P86"/>
    <mergeCell ref="I87:J87"/>
    <mergeCell ref="I88:J89"/>
    <mergeCell ref="K88:K89"/>
    <mergeCell ref="L88:L89"/>
    <mergeCell ref="M88:M89"/>
    <mergeCell ref="N88:N89"/>
    <mergeCell ref="O88:O89"/>
    <mergeCell ref="P88:P89"/>
    <mergeCell ref="B80:P80"/>
    <mergeCell ref="B81:P81"/>
    <mergeCell ref="I84:P85"/>
    <mergeCell ref="C70:D70"/>
    <mergeCell ref="E70:F70"/>
    <mergeCell ref="G70:P70"/>
    <mergeCell ref="C68:D68"/>
    <mergeCell ref="E68:F68"/>
    <mergeCell ref="G68:P68"/>
    <mergeCell ref="C69:D69"/>
    <mergeCell ref="E69:F69"/>
    <mergeCell ref="G69:P69"/>
    <mergeCell ref="C71:D71"/>
    <mergeCell ref="E71:F71"/>
    <mergeCell ref="G71:P71"/>
    <mergeCell ref="C72:D72"/>
    <mergeCell ref="E72:F72"/>
    <mergeCell ref="G72:P72"/>
    <mergeCell ref="C73:D73"/>
    <mergeCell ref="E73:F73"/>
    <mergeCell ref="G73:P73"/>
    <mergeCell ref="C74:D74"/>
    <mergeCell ref="E74:F74"/>
    <mergeCell ref="G74:P74"/>
    <mergeCell ref="B65:D65"/>
    <mergeCell ref="E65:F65"/>
    <mergeCell ref="G65:P65"/>
    <mergeCell ref="S65:Z65"/>
    <mergeCell ref="B66:B67"/>
    <mergeCell ref="C66:D67"/>
    <mergeCell ref="E66:F67"/>
    <mergeCell ref="G66:P67"/>
    <mergeCell ref="AB48:AB50"/>
    <mergeCell ref="B61:C61"/>
    <mergeCell ref="B62:C62"/>
    <mergeCell ref="B63:C63"/>
    <mergeCell ref="S63:Z64"/>
    <mergeCell ref="V48:V50"/>
    <mergeCell ref="W48:W50"/>
    <mergeCell ref="X48:X50"/>
    <mergeCell ref="Y48:Y50"/>
    <mergeCell ref="Z48:Z50"/>
    <mergeCell ref="AA48:AA50"/>
    <mergeCell ref="Z44:Z45"/>
    <mergeCell ref="B45:P45"/>
    <mergeCell ref="U45:U46"/>
    <mergeCell ref="V45:V46"/>
    <mergeCell ref="W45:W46"/>
    <mergeCell ref="G47:H47"/>
    <mergeCell ref="I47:J47"/>
    <mergeCell ref="K47:L47"/>
    <mergeCell ref="M47:N47"/>
    <mergeCell ref="O47:P47"/>
    <mergeCell ref="B39:C39"/>
    <mergeCell ref="S44:S45"/>
    <mergeCell ref="T44:T45"/>
    <mergeCell ref="X44:X45"/>
    <mergeCell ref="Y44:Y45"/>
    <mergeCell ref="B28:K28"/>
    <mergeCell ref="L28:P28"/>
    <mergeCell ref="B31:B32"/>
    <mergeCell ref="C31:G31"/>
    <mergeCell ref="B37:C37"/>
    <mergeCell ref="B38:C38"/>
    <mergeCell ref="H26:J26"/>
    <mergeCell ref="K26:M26"/>
    <mergeCell ref="N26:P26"/>
    <mergeCell ref="H23:J23"/>
    <mergeCell ref="K23:M23"/>
    <mergeCell ref="N23:P23"/>
    <mergeCell ref="H24:J24"/>
    <mergeCell ref="K24:M24"/>
    <mergeCell ref="N24:P24"/>
    <mergeCell ref="H25:J25"/>
    <mergeCell ref="K25:M25"/>
    <mergeCell ref="N25:P25"/>
    <mergeCell ref="R11:T13"/>
    <mergeCell ref="B14:P14"/>
    <mergeCell ref="E16:G16"/>
    <mergeCell ref="L16:M16"/>
    <mergeCell ref="O16:P16"/>
    <mergeCell ref="H18:J18"/>
    <mergeCell ref="K18:M18"/>
    <mergeCell ref="N18:P18"/>
    <mergeCell ref="B8:P8"/>
    <mergeCell ref="B10:B12"/>
    <mergeCell ref="E10:E12"/>
    <mergeCell ref="I10:I12"/>
    <mergeCell ref="J10:L10"/>
    <mergeCell ref="M10:M12"/>
    <mergeCell ref="N10:P12"/>
    <mergeCell ref="J11:L12"/>
    <mergeCell ref="B2:C2"/>
    <mergeCell ref="D2:P2"/>
    <mergeCell ref="B3:C3"/>
    <mergeCell ref="D3:P3"/>
    <mergeCell ref="B4:C4"/>
    <mergeCell ref="D4:E5"/>
    <mergeCell ref="F4:P5"/>
    <mergeCell ref="B5:C5"/>
    <mergeCell ref="F1:P1"/>
    <mergeCell ref="B6:C6"/>
    <mergeCell ref="D6:E6"/>
    <mergeCell ref="F6:G6"/>
    <mergeCell ref="H6:J6"/>
    <mergeCell ref="K6:L6"/>
    <mergeCell ref="M6:P6"/>
    <mergeCell ref="H21:J21"/>
    <mergeCell ref="K21:M21"/>
    <mergeCell ref="N21:P21"/>
    <mergeCell ref="H22:J22"/>
    <mergeCell ref="K22:M22"/>
    <mergeCell ref="N22:P22"/>
    <mergeCell ref="H19:J19"/>
    <mergeCell ref="K19:M19"/>
    <mergeCell ref="N19:P19"/>
    <mergeCell ref="H20:J20"/>
    <mergeCell ref="K20:M20"/>
    <mergeCell ref="N20:P20"/>
    <mergeCell ref="C78:D78"/>
    <mergeCell ref="E78:F78"/>
    <mergeCell ref="G78:P78"/>
    <mergeCell ref="C79:D79"/>
    <mergeCell ref="E79:F79"/>
    <mergeCell ref="G79:P79"/>
    <mergeCell ref="C75:D75"/>
    <mergeCell ref="E75:F75"/>
    <mergeCell ref="G75:P75"/>
    <mergeCell ref="C76:D76"/>
    <mergeCell ref="E76:F76"/>
    <mergeCell ref="G76:P76"/>
    <mergeCell ref="C77:D77"/>
    <mergeCell ref="E77:F77"/>
    <mergeCell ref="G77:P77"/>
  </mergeCells>
  <printOptions horizontalCentered="1" verticalCentered="1"/>
  <pageMargins left="0.19685039370078741" right="0.19685039370078741" top="0.35433070866141736" bottom="0.31496062992125984" header="0.31496062992125984" footer="0.31496062992125984"/>
  <pageSetup scale="85" orientation="portrait" horizontalDpi="4294967294" r:id="rId1"/>
  <headerFooter alignWithMargins="0"/>
  <rowBreaks count="2" manualBreakCount="2">
    <brk id="44" min="1" max="15" man="1"/>
    <brk id="64" min="1" max="1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DI249"/>
  <sheetViews>
    <sheetView zoomScale="90" zoomScaleNormal="90" workbookViewId="0"/>
  </sheetViews>
  <sheetFormatPr baseColWidth="10" defaultColWidth="11.42578125" defaultRowHeight="12.75" x14ac:dyDescent="0.2"/>
  <cols>
    <col min="1" max="1" width="5.42578125" style="162" customWidth="1"/>
    <col min="2" max="2" width="14.42578125" style="162" customWidth="1"/>
    <col min="3" max="3" width="15.42578125" style="162" customWidth="1"/>
    <col min="4" max="4" width="14.5703125" style="162" customWidth="1"/>
    <col min="5" max="5" width="14.85546875" style="162" customWidth="1"/>
    <col min="6" max="6" width="15.28515625" style="162" customWidth="1"/>
    <col min="7" max="7" width="15.140625" style="162" customWidth="1"/>
    <col min="8" max="8" width="14.42578125" style="162" customWidth="1"/>
    <col min="9" max="16" width="14.85546875" style="162" customWidth="1"/>
    <col min="17" max="17" width="14.28515625" style="162" customWidth="1"/>
    <col min="18" max="18" width="15.140625" style="162" customWidth="1"/>
    <col min="19" max="19" width="14.42578125" style="162" customWidth="1"/>
    <col min="20" max="20" width="14.85546875" style="162" customWidth="1"/>
    <col min="21" max="21" width="14.5703125" style="162" customWidth="1"/>
    <col min="22" max="22" width="14.85546875" style="162" customWidth="1"/>
    <col min="23" max="23" width="14.28515625" style="162" customWidth="1"/>
    <col min="24" max="29" width="15.140625" style="162" customWidth="1"/>
    <col min="30" max="30" width="15.7109375" style="162" customWidth="1"/>
    <col min="31" max="31" width="11.42578125" style="162"/>
    <col min="32" max="36" width="14.7109375" style="162" customWidth="1"/>
    <col min="37" max="39" width="15.140625" style="162" customWidth="1"/>
    <col min="40" max="40" width="13" style="162" customWidth="1"/>
    <col min="41" max="41" width="11.42578125" style="162"/>
    <col min="42" max="49" width="15.85546875" style="162" customWidth="1"/>
    <col min="50" max="50" width="13" style="162" customWidth="1"/>
    <col min="51" max="51" width="11.42578125" style="162"/>
    <col min="52" max="53" width="13" style="162" customWidth="1"/>
    <col min="54" max="54" width="12.5703125" style="162" customWidth="1"/>
    <col min="55" max="55" width="13" style="162" customWidth="1"/>
    <col min="56" max="57" width="12.5703125" style="162" customWidth="1"/>
    <col min="58" max="16384" width="11.42578125" style="162"/>
  </cols>
  <sheetData>
    <row r="1" spans="2:105" ht="13.5" customHeight="1" thickBot="1" x14ac:dyDescent="0.25"/>
    <row r="2" spans="2:105" ht="12" customHeight="1" x14ac:dyDescent="0.2">
      <c r="B2" s="612" t="s">
        <v>74</v>
      </c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4"/>
      <c r="P2" s="612" t="s">
        <v>74</v>
      </c>
      <c r="Q2" s="613"/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4"/>
      <c r="AD2" s="612" t="s">
        <v>74</v>
      </c>
      <c r="AE2" s="613"/>
      <c r="AF2" s="613"/>
      <c r="AG2" s="613"/>
      <c r="AH2" s="613"/>
      <c r="AI2" s="613"/>
      <c r="AJ2" s="613"/>
      <c r="AK2" s="614"/>
      <c r="AL2" s="282"/>
      <c r="AM2" s="283"/>
      <c r="AN2" s="612" t="s">
        <v>74</v>
      </c>
      <c r="AO2" s="613"/>
      <c r="AP2" s="613"/>
      <c r="AQ2" s="613"/>
      <c r="AR2" s="613"/>
      <c r="AS2" s="613"/>
      <c r="AT2" s="613"/>
      <c r="AU2" s="614"/>
      <c r="AV2" s="282"/>
      <c r="AW2" s="283"/>
      <c r="AX2" s="612" t="s">
        <v>74</v>
      </c>
      <c r="AY2" s="613"/>
      <c r="AZ2" s="613"/>
      <c r="BA2" s="614"/>
      <c r="BB2" s="282"/>
      <c r="BC2" s="282"/>
      <c r="BD2" s="282"/>
      <c r="BE2" s="283"/>
      <c r="BF2" s="612"/>
      <c r="BG2" s="613"/>
      <c r="BH2" s="613"/>
      <c r="BI2" s="613"/>
      <c r="BJ2" s="613"/>
      <c r="BK2" s="613"/>
      <c r="BL2" s="613"/>
      <c r="BM2" s="614"/>
      <c r="BN2" s="683"/>
      <c r="BO2" s="684"/>
      <c r="BP2" s="684"/>
      <c r="BQ2" s="684"/>
      <c r="BR2" s="684"/>
      <c r="BS2" s="684"/>
      <c r="BT2" s="684"/>
      <c r="BU2" s="685"/>
      <c r="BV2" s="683"/>
      <c r="BW2" s="684"/>
      <c r="BX2" s="684"/>
      <c r="BY2" s="684"/>
      <c r="BZ2" s="684"/>
      <c r="CA2" s="684"/>
      <c r="CB2" s="684"/>
      <c r="CC2" s="685"/>
      <c r="CD2" s="683"/>
      <c r="CE2" s="684"/>
      <c r="CF2" s="684"/>
      <c r="CG2" s="684"/>
      <c r="CH2" s="684"/>
      <c r="CI2" s="684"/>
      <c r="CJ2" s="684"/>
      <c r="CK2" s="685"/>
      <c r="CL2" s="683"/>
      <c r="CM2" s="684"/>
      <c r="CN2" s="684"/>
      <c r="CO2" s="684"/>
      <c r="CP2" s="684"/>
      <c r="CQ2" s="684"/>
      <c r="CR2" s="684"/>
      <c r="CS2" s="685"/>
      <c r="CT2" s="683"/>
      <c r="CU2" s="684"/>
      <c r="CV2" s="684"/>
      <c r="CW2" s="684"/>
      <c r="CX2" s="684"/>
      <c r="CY2" s="684"/>
      <c r="CZ2" s="684"/>
      <c r="DA2" s="685"/>
    </row>
    <row r="3" spans="2:105" ht="10.5" customHeight="1" thickBot="1" x14ac:dyDescent="0.25">
      <c r="B3" s="615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7"/>
      <c r="P3" s="615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7"/>
      <c r="AD3" s="615"/>
      <c r="AE3" s="810"/>
      <c r="AF3" s="810"/>
      <c r="AG3" s="810"/>
      <c r="AH3" s="810"/>
      <c r="AI3" s="810"/>
      <c r="AJ3" s="810"/>
      <c r="AK3" s="617"/>
      <c r="AL3" s="300"/>
      <c r="AM3" s="301"/>
      <c r="AN3" s="615"/>
      <c r="AO3" s="810"/>
      <c r="AP3" s="810"/>
      <c r="AQ3" s="810"/>
      <c r="AR3" s="810"/>
      <c r="AS3" s="810"/>
      <c r="AT3" s="810"/>
      <c r="AU3" s="617"/>
      <c r="AV3" s="300"/>
      <c r="AW3" s="301"/>
      <c r="AX3" s="680"/>
      <c r="AY3" s="681"/>
      <c r="AZ3" s="681"/>
      <c r="BA3" s="682"/>
      <c r="BB3" s="285"/>
      <c r="BC3" s="285"/>
      <c r="BD3" s="285"/>
      <c r="BE3" s="286"/>
      <c r="BF3" s="680"/>
      <c r="BG3" s="681"/>
      <c r="BH3" s="681"/>
      <c r="BI3" s="681"/>
      <c r="BJ3" s="681"/>
      <c r="BK3" s="681"/>
      <c r="BL3" s="681"/>
      <c r="BM3" s="682"/>
      <c r="BN3" s="686"/>
      <c r="BO3" s="687"/>
      <c r="BP3" s="687"/>
      <c r="BQ3" s="687"/>
      <c r="BR3" s="687"/>
      <c r="BS3" s="687"/>
      <c r="BT3" s="687"/>
      <c r="BU3" s="688"/>
      <c r="BV3" s="686"/>
      <c r="BW3" s="687"/>
      <c r="BX3" s="687"/>
      <c r="BY3" s="687"/>
      <c r="BZ3" s="687"/>
      <c r="CA3" s="687"/>
      <c r="CB3" s="687"/>
      <c r="CC3" s="688"/>
      <c r="CD3" s="686"/>
      <c r="CE3" s="687"/>
      <c r="CF3" s="687"/>
      <c r="CG3" s="687"/>
      <c r="CH3" s="687"/>
      <c r="CI3" s="687"/>
      <c r="CJ3" s="687"/>
      <c r="CK3" s="688"/>
      <c r="CL3" s="686"/>
      <c r="CM3" s="687"/>
      <c r="CN3" s="687"/>
      <c r="CO3" s="687"/>
      <c r="CP3" s="687"/>
      <c r="CQ3" s="687"/>
      <c r="CR3" s="687"/>
      <c r="CS3" s="688"/>
      <c r="CT3" s="686"/>
      <c r="CU3" s="687"/>
      <c r="CV3" s="687"/>
      <c r="CW3" s="687"/>
      <c r="CX3" s="687"/>
      <c r="CY3" s="687"/>
      <c r="CZ3" s="687"/>
      <c r="DA3" s="688"/>
    </row>
    <row r="4" spans="2:105" ht="16.5" customHeight="1" thickBot="1" x14ac:dyDescent="0.25">
      <c r="B4" s="615"/>
      <c r="C4" s="616"/>
      <c r="D4" s="616"/>
      <c r="E4" s="616"/>
      <c r="F4" s="616"/>
      <c r="G4" s="616"/>
      <c r="H4" s="616"/>
      <c r="I4" s="616"/>
      <c r="J4" s="616"/>
      <c r="K4" s="616"/>
      <c r="L4" s="616"/>
      <c r="M4" s="616"/>
      <c r="N4" s="616"/>
      <c r="O4" s="617"/>
      <c r="P4" s="615"/>
      <c r="Q4" s="616"/>
      <c r="R4" s="616"/>
      <c r="S4" s="616"/>
      <c r="T4" s="616"/>
      <c r="U4" s="616"/>
      <c r="V4" s="616"/>
      <c r="W4" s="616"/>
      <c r="X4" s="616"/>
      <c r="Y4" s="616"/>
      <c r="Z4" s="616"/>
      <c r="AA4" s="616"/>
      <c r="AB4" s="616"/>
      <c r="AC4" s="617"/>
      <c r="AD4" s="680"/>
      <c r="AE4" s="681"/>
      <c r="AF4" s="681"/>
      <c r="AG4" s="681"/>
      <c r="AH4" s="681"/>
      <c r="AI4" s="681"/>
      <c r="AJ4" s="681"/>
      <c r="AK4" s="682"/>
      <c r="AL4" s="285"/>
      <c r="AM4" s="286"/>
      <c r="AN4" s="680"/>
      <c r="AO4" s="681"/>
      <c r="AP4" s="681"/>
      <c r="AQ4" s="681"/>
      <c r="AR4" s="681"/>
      <c r="AS4" s="681"/>
      <c r="AT4" s="681"/>
      <c r="AU4" s="682"/>
      <c r="AV4" s="285"/>
      <c r="AW4" s="286"/>
      <c r="AX4" s="511"/>
      <c r="AY4" s="512"/>
      <c r="AZ4" s="512"/>
      <c r="BA4" s="513"/>
      <c r="BB4" s="165"/>
      <c r="BC4" s="165"/>
      <c r="BD4" s="165"/>
      <c r="BE4" s="164"/>
      <c r="BF4" s="512"/>
      <c r="BG4" s="512"/>
      <c r="BH4" s="512"/>
      <c r="BI4" s="512"/>
      <c r="BJ4" s="512"/>
      <c r="BK4" s="512"/>
      <c r="BL4" s="512"/>
      <c r="BM4" s="512"/>
      <c r="BN4" s="512"/>
      <c r="BO4" s="512"/>
      <c r="BP4" s="512"/>
      <c r="BQ4" s="512"/>
      <c r="BR4" s="512"/>
      <c r="BS4" s="512"/>
      <c r="BT4" s="512"/>
      <c r="BU4" s="512"/>
      <c r="BV4" s="512"/>
      <c r="BW4" s="512"/>
      <c r="BX4" s="512"/>
      <c r="BY4" s="512"/>
      <c r="BZ4" s="512"/>
      <c r="CA4" s="512"/>
      <c r="CB4" s="512"/>
      <c r="CC4" s="512"/>
      <c r="CD4" s="512"/>
      <c r="CE4" s="512"/>
      <c r="CF4" s="512"/>
      <c r="CG4" s="512"/>
      <c r="CH4" s="512"/>
      <c r="CI4" s="512"/>
      <c r="CJ4" s="512"/>
      <c r="CK4" s="512"/>
      <c r="CL4" s="512"/>
      <c r="CM4" s="512"/>
      <c r="CN4" s="512"/>
      <c r="CO4" s="512"/>
      <c r="CP4" s="512"/>
      <c r="CQ4" s="512"/>
      <c r="CR4" s="512"/>
      <c r="CS4" s="512"/>
      <c r="CT4" s="512"/>
      <c r="CU4" s="512"/>
      <c r="CV4" s="512"/>
      <c r="CW4" s="512"/>
      <c r="CX4" s="512"/>
      <c r="CY4" s="512"/>
      <c r="CZ4" s="512"/>
      <c r="DA4" s="512"/>
    </row>
    <row r="5" spans="2:105" ht="21.75" customHeight="1" thickBot="1" x14ac:dyDescent="0.25">
      <c r="B5" s="660" t="s">
        <v>57</v>
      </c>
      <c r="C5" s="661"/>
      <c r="D5" s="609" t="s">
        <v>75</v>
      </c>
      <c r="E5" s="610"/>
      <c r="F5" s="610"/>
      <c r="G5" s="610"/>
      <c r="H5" s="610"/>
      <c r="I5" s="610"/>
      <c r="J5" s="610"/>
      <c r="K5" s="610"/>
      <c r="L5" s="610"/>
      <c r="M5" s="610"/>
      <c r="N5" s="610"/>
      <c r="O5" s="611"/>
      <c r="P5" s="660" t="s">
        <v>57</v>
      </c>
      <c r="Q5" s="661"/>
      <c r="R5" s="609" t="s">
        <v>130</v>
      </c>
      <c r="S5" s="610"/>
      <c r="T5" s="610"/>
      <c r="U5" s="610"/>
      <c r="V5" s="610"/>
      <c r="W5" s="610"/>
      <c r="X5" s="610"/>
      <c r="Y5" s="610"/>
      <c r="Z5" s="610"/>
      <c r="AA5" s="610"/>
      <c r="AB5" s="610"/>
      <c r="AC5" s="611"/>
      <c r="AD5" s="660" t="s">
        <v>57</v>
      </c>
      <c r="AE5" s="661"/>
      <c r="AF5" s="609" t="s">
        <v>76</v>
      </c>
      <c r="AG5" s="610"/>
      <c r="AH5" s="610"/>
      <c r="AI5" s="610"/>
      <c r="AJ5" s="610"/>
      <c r="AK5" s="611"/>
      <c r="AL5" s="167"/>
      <c r="AM5" s="166"/>
      <c r="AN5" s="660" t="s">
        <v>57</v>
      </c>
      <c r="AO5" s="691"/>
      <c r="AP5" s="609" t="s">
        <v>131</v>
      </c>
      <c r="AQ5" s="610"/>
      <c r="AR5" s="610"/>
      <c r="AS5" s="610"/>
      <c r="AT5" s="610"/>
      <c r="AU5" s="611"/>
      <c r="AV5" s="167"/>
      <c r="AW5" s="166"/>
      <c r="AX5" s="660" t="s">
        <v>57</v>
      </c>
      <c r="AY5" s="661"/>
      <c r="AZ5" s="609" t="s">
        <v>139</v>
      </c>
      <c r="BA5" s="611"/>
      <c r="BB5" s="167"/>
      <c r="BC5" s="167"/>
      <c r="BD5" s="167"/>
      <c r="BE5" s="166"/>
      <c r="BF5" s="660"/>
      <c r="BG5" s="661"/>
      <c r="BH5" s="609"/>
      <c r="BI5" s="610"/>
      <c r="BJ5" s="610"/>
      <c r="BK5" s="610"/>
      <c r="BL5" s="610"/>
      <c r="BM5" s="611"/>
      <c r="BN5" s="660"/>
      <c r="BO5" s="661"/>
      <c r="BP5" s="609"/>
      <c r="BQ5" s="610"/>
      <c r="BR5" s="610"/>
      <c r="BS5" s="610"/>
      <c r="BT5" s="610"/>
      <c r="BU5" s="611"/>
      <c r="BV5" s="660"/>
      <c r="BW5" s="661"/>
      <c r="BX5" s="609"/>
      <c r="BY5" s="610"/>
      <c r="BZ5" s="610"/>
      <c r="CA5" s="610"/>
      <c r="CB5" s="610"/>
      <c r="CC5" s="611"/>
      <c r="CD5" s="660"/>
      <c r="CE5" s="661"/>
      <c r="CF5" s="609"/>
      <c r="CG5" s="610"/>
      <c r="CH5" s="610"/>
      <c r="CI5" s="610"/>
      <c r="CJ5" s="610"/>
      <c r="CK5" s="611"/>
      <c r="CL5" s="660"/>
      <c r="CM5" s="661"/>
      <c r="CN5" s="609"/>
      <c r="CO5" s="610"/>
      <c r="CP5" s="610"/>
      <c r="CQ5" s="610"/>
      <c r="CR5" s="610"/>
      <c r="CS5" s="611"/>
      <c r="CT5" s="660"/>
      <c r="CU5" s="661"/>
      <c r="CV5" s="609"/>
      <c r="CW5" s="610"/>
      <c r="CX5" s="610"/>
      <c r="CY5" s="610"/>
      <c r="CZ5" s="610"/>
      <c r="DA5" s="611"/>
    </row>
    <row r="6" spans="2:105" ht="12.75" customHeight="1" thickBot="1" x14ac:dyDescent="0.25">
      <c r="B6" s="654" t="s">
        <v>58</v>
      </c>
      <c r="C6" s="655"/>
      <c r="D6" s="657" t="s">
        <v>59</v>
      </c>
      <c r="E6" s="657" t="s">
        <v>60</v>
      </c>
      <c r="F6" s="641" t="s">
        <v>61</v>
      </c>
      <c r="G6" s="641" t="s">
        <v>62</v>
      </c>
      <c r="H6" s="641" t="s">
        <v>64</v>
      </c>
      <c r="I6" s="641" t="s">
        <v>69</v>
      </c>
      <c r="J6" s="631" t="s">
        <v>70</v>
      </c>
      <c r="K6" s="631" t="s">
        <v>77</v>
      </c>
      <c r="L6" s="631" t="s">
        <v>71</v>
      </c>
      <c r="M6" s="631" t="s">
        <v>122</v>
      </c>
      <c r="N6" s="631" t="s">
        <v>151</v>
      </c>
      <c r="O6" s="631" t="s">
        <v>152</v>
      </c>
      <c r="P6" s="654" t="s">
        <v>58</v>
      </c>
      <c r="Q6" s="655"/>
      <c r="R6" s="603" t="s">
        <v>59</v>
      </c>
      <c r="S6" s="603" t="s">
        <v>60</v>
      </c>
      <c r="T6" s="640" t="s">
        <v>61</v>
      </c>
      <c r="U6" s="640" t="s">
        <v>62</v>
      </c>
      <c r="V6" s="640" t="s">
        <v>64</v>
      </c>
      <c r="W6" s="640" t="s">
        <v>69</v>
      </c>
      <c r="X6" s="631" t="s">
        <v>70</v>
      </c>
      <c r="Y6" s="631" t="s">
        <v>77</v>
      </c>
      <c r="Z6" s="631" t="s">
        <v>71</v>
      </c>
      <c r="AA6" s="631" t="s">
        <v>122</v>
      </c>
      <c r="AB6" s="631" t="s">
        <v>151</v>
      </c>
      <c r="AC6" s="631" t="s">
        <v>152</v>
      </c>
      <c r="AD6" s="654" t="s">
        <v>58</v>
      </c>
      <c r="AE6" s="655"/>
      <c r="AF6" s="657" t="s">
        <v>59</v>
      </c>
      <c r="AG6" s="657" t="s">
        <v>60</v>
      </c>
      <c r="AH6" s="641" t="s">
        <v>61</v>
      </c>
      <c r="AI6" s="641" t="s">
        <v>62</v>
      </c>
      <c r="AJ6" s="641" t="s">
        <v>64</v>
      </c>
      <c r="AK6" s="641" t="s">
        <v>69</v>
      </c>
      <c r="AL6" s="631" t="s">
        <v>70</v>
      </c>
      <c r="AM6" s="631" t="s">
        <v>77</v>
      </c>
      <c r="AN6" s="654" t="s">
        <v>58</v>
      </c>
      <c r="AO6" s="655"/>
      <c r="AP6" s="657" t="s">
        <v>59</v>
      </c>
      <c r="AQ6" s="657" t="s">
        <v>60</v>
      </c>
      <c r="AR6" s="641" t="s">
        <v>61</v>
      </c>
      <c r="AS6" s="641" t="s">
        <v>62</v>
      </c>
      <c r="AT6" s="641" t="s">
        <v>64</v>
      </c>
      <c r="AU6" s="641" t="s">
        <v>69</v>
      </c>
      <c r="AV6" s="631" t="s">
        <v>70</v>
      </c>
      <c r="AW6" s="631" t="s">
        <v>77</v>
      </c>
      <c r="AX6" s="654" t="s">
        <v>58</v>
      </c>
      <c r="AY6" s="655"/>
      <c r="AZ6" s="657" t="s">
        <v>59</v>
      </c>
      <c r="BA6" s="657" t="s">
        <v>60</v>
      </c>
      <c r="BB6" s="641" t="s">
        <v>61</v>
      </c>
      <c r="BC6" s="641" t="s">
        <v>62</v>
      </c>
      <c r="BD6" s="641" t="s">
        <v>64</v>
      </c>
      <c r="BE6" s="641" t="s">
        <v>69</v>
      </c>
      <c r="BF6" s="675"/>
      <c r="BG6" s="676"/>
      <c r="BH6" s="678"/>
      <c r="BI6" s="673"/>
      <c r="BJ6" s="673"/>
      <c r="BK6" s="673"/>
      <c r="BL6" s="673"/>
      <c r="BM6" s="674"/>
      <c r="BN6" s="675"/>
      <c r="BO6" s="676"/>
      <c r="BP6" s="678"/>
      <c r="BQ6" s="673"/>
      <c r="BR6" s="673"/>
      <c r="BS6" s="673"/>
      <c r="BT6" s="673"/>
      <c r="BU6" s="674"/>
      <c r="BV6" s="675"/>
      <c r="BW6" s="676"/>
      <c r="BX6" s="678"/>
      <c r="BY6" s="673"/>
      <c r="BZ6" s="673"/>
      <c r="CA6" s="673"/>
      <c r="CB6" s="673"/>
      <c r="CC6" s="674"/>
      <c r="CD6" s="675"/>
      <c r="CE6" s="676"/>
      <c r="CF6" s="678"/>
      <c r="CG6" s="673"/>
      <c r="CH6" s="673"/>
      <c r="CI6" s="673"/>
      <c r="CJ6" s="673"/>
      <c r="CK6" s="674"/>
      <c r="CL6" s="675"/>
      <c r="CM6" s="676"/>
      <c r="CN6" s="678"/>
      <c r="CO6" s="673"/>
      <c r="CP6" s="673"/>
      <c r="CQ6" s="673"/>
      <c r="CR6" s="673"/>
      <c r="CS6" s="674"/>
      <c r="CT6" s="675"/>
      <c r="CU6" s="676"/>
      <c r="CV6" s="678"/>
      <c r="CW6" s="673"/>
      <c r="CX6" s="673"/>
      <c r="CY6" s="673"/>
      <c r="CZ6" s="673"/>
      <c r="DA6" s="674"/>
    </row>
    <row r="7" spans="2:105" ht="13.5" customHeight="1" thickBot="1" x14ac:dyDescent="0.25">
      <c r="B7" s="526"/>
      <c r="C7" s="656"/>
      <c r="D7" s="657"/>
      <c r="E7" s="657"/>
      <c r="F7" s="641"/>
      <c r="G7" s="641"/>
      <c r="H7" s="641"/>
      <c r="I7" s="641"/>
      <c r="J7" s="515"/>
      <c r="K7" s="515"/>
      <c r="L7" s="515"/>
      <c r="M7" s="515"/>
      <c r="N7" s="515"/>
      <c r="O7" s="515"/>
      <c r="P7" s="526"/>
      <c r="Q7" s="656"/>
      <c r="R7" s="657"/>
      <c r="S7" s="657"/>
      <c r="T7" s="641"/>
      <c r="U7" s="641"/>
      <c r="V7" s="641"/>
      <c r="W7" s="641"/>
      <c r="X7" s="515"/>
      <c r="Y7" s="515"/>
      <c r="Z7" s="515"/>
      <c r="AA7" s="515"/>
      <c r="AB7" s="515"/>
      <c r="AC7" s="515"/>
      <c r="AD7" s="526"/>
      <c r="AE7" s="656"/>
      <c r="AF7" s="657"/>
      <c r="AG7" s="657"/>
      <c r="AH7" s="641"/>
      <c r="AI7" s="641"/>
      <c r="AJ7" s="641"/>
      <c r="AK7" s="641"/>
      <c r="AL7" s="515"/>
      <c r="AM7" s="515"/>
      <c r="AN7" s="526"/>
      <c r="AO7" s="656"/>
      <c r="AP7" s="657"/>
      <c r="AQ7" s="657"/>
      <c r="AR7" s="641"/>
      <c r="AS7" s="641"/>
      <c r="AT7" s="641"/>
      <c r="AU7" s="641"/>
      <c r="AV7" s="515"/>
      <c r="AW7" s="515"/>
      <c r="AX7" s="526"/>
      <c r="AY7" s="656"/>
      <c r="AZ7" s="657"/>
      <c r="BA7" s="657"/>
      <c r="BB7" s="641"/>
      <c r="BC7" s="641"/>
      <c r="BD7" s="641"/>
      <c r="BE7" s="641"/>
      <c r="BF7" s="524"/>
      <c r="BG7" s="677"/>
      <c r="BH7" s="679"/>
      <c r="BI7" s="529"/>
      <c r="BJ7" s="529"/>
      <c r="BK7" s="529"/>
      <c r="BL7" s="529"/>
      <c r="BM7" s="531"/>
      <c r="BN7" s="524"/>
      <c r="BO7" s="677"/>
      <c r="BP7" s="679"/>
      <c r="BQ7" s="529"/>
      <c r="BR7" s="529"/>
      <c r="BS7" s="529"/>
      <c r="BT7" s="529"/>
      <c r="BU7" s="531"/>
      <c r="BV7" s="524"/>
      <c r="BW7" s="677"/>
      <c r="BX7" s="679"/>
      <c r="BY7" s="529"/>
      <c r="BZ7" s="529"/>
      <c r="CA7" s="529"/>
      <c r="CB7" s="529"/>
      <c r="CC7" s="531"/>
      <c r="CD7" s="524"/>
      <c r="CE7" s="677"/>
      <c r="CF7" s="679"/>
      <c r="CG7" s="529"/>
      <c r="CH7" s="529"/>
      <c r="CI7" s="529"/>
      <c r="CJ7" s="529"/>
      <c r="CK7" s="531"/>
      <c r="CL7" s="524"/>
      <c r="CM7" s="677"/>
      <c r="CN7" s="679"/>
      <c r="CO7" s="529"/>
      <c r="CP7" s="529"/>
      <c r="CQ7" s="529"/>
      <c r="CR7" s="529"/>
      <c r="CS7" s="531"/>
      <c r="CT7" s="524"/>
      <c r="CU7" s="677"/>
      <c r="CV7" s="679"/>
      <c r="CW7" s="529"/>
      <c r="CX7" s="529"/>
      <c r="CY7" s="529"/>
      <c r="CZ7" s="529"/>
      <c r="DA7" s="531"/>
    </row>
    <row r="8" spans="2:105" ht="17.25" customHeight="1" x14ac:dyDescent="0.2">
      <c r="B8" s="671" t="s">
        <v>78</v>
      </c>
      <c r="C8" s="672"/>
      <c r="D8" s="662"/>
      <c r="E8" s="659"/>
      <c r="F8" s="634"/>
      <c r="G8" s="634"/>
      <c r="H8" s="634"/>
      <c r="I8" s="634"/>
      <c r="J8" s="662"/>
      <c r="K8" s="659"/>
      <c r="L8" s="634"/>
      <c r="M8" s="634"/>
      <c r="N8" s="634"/>
      <c r="O8" s="634"/>
      <c r="P8" s="671" t="s">
        <v>78</v>
      </c>
      <c r="Q8" s="672"/>
      <c r="R8" s="659"/>
      <c r="S8" s="632"/>
      <c r="T8" s="634"/>
      <c r="U8" s="634"/>
      <c r="V8" s="634"/>
      <c r="W8" s="634"/>
      <c r="X8" s="662"/>
      <c r="Y8" s="659"/>
      <c r="Z8" s="634"/>
      <c r="AA8" s="634"/>
      <c r="AB8" s="634"/>
      <c r="AC8" s="634"/>
      <c r="AD8" s="671" t="s">
        <v>78</v>
      </c>
      <c r="AE8" s="672"/>
      <c r="AF8" s="659"/>
      <c r="AG8" s="632"/>
      <c r="AH8" s="634"/>
      <c r="AI8" s="634"/>
      <c r="AJ8" s="634"/>
      <c r="AK8" s="634"/>
      <c r="AL8" s="632"/>
      <c r="AM8" s="634"/>
      <c r="AN8" s="671" t="s">
        <v>78</v>
      </c>
      <c r="AO8" s="672"/>
      <c r="AP8" s="659"/>
      <c r="AQ8" s="632"/>
      <c r="AR8" s="634"/>
      <c r="AS8" s="634"/>
      <c r="AT8" s="634"/>
      <c r="AU8" s="634"/>
      <c r="AV8" s="632"/>
      <c r="AW8" s="634"/>
      <c r="AX8" s="671" t="s">
        <v>78</v>
      </c>
      <c r="AY8" s="672"/>
      <c r="AZ8" s="689"/>
      <c r="BA8" s="634"/>
      <c r="BB8" s="632"/>
      <c r="BC8" s="634"/>
      <c r="BD8" s="634"/>
      <c r="BE8" s="634"/>
      <c r="BF8" s="647"/>
      <c r="BG8" s="648"/>
      <c r="BH8" s="689"/>
      <c r="BI8" s="634"/>
      <c r="BJ8" s="634"/>
      <c r="BK8" s="634"/>
      <c r="BL8" s="634"/>
      <c r="BM8" s="634"/>
      <c r="BN8" s="647"/>
      <c r="BO8" s="648"/>
      <c r="BP8" s="689"/>
      <c r="BQ8" s="634"/>
      <c r="BR8" s="634"/>
      <c r="BS8" s="634"/>
      <c r="BT8" s="634"/>
      <c r="BU8" s="634"/>
      <c r="BV8" s="647"/>
      <c r="BW8" s="648"/>
      <c r="BX8" s="689"/>
      <c r="BY8" s="634"/>
      <c r="BZ8" s="634"/>
      <c r="CA8" s="634"/>
      <c r="CB8" s="634"/>
      <c r="CC8" s="634"/>
      <c r="CD8" s="647"/>
      <c r="CE8" s="648"/>
      <c r="CF8" s="689"/>
      <c r="CG8" s="634"/>
      <c r="CH8" s="634"/>
      <c r="CI8" s="634"/>
      <c r="CJ8" s="634"/>
      <c r="CK8" s="634"/>
      <c r="CL8" s="647"/>
      <c r="CM8" s="648"/>
      <c r="CN8" s="689"/>
      <c r="CO8" s="634"/>
      <c r="CP8" s="634"/>
      <c r="CQ8" s="634"/>
      <c r="CR8" s="634"/>
      <c r="CS8" s="634"/>
      <c r="CT8" s="647"/>
      <c r="CU8" s="648"/>
      <c r="CV8" s="689"/>
      <c r="CW8" s="634"/>
      <c r="CX8" s="634"/>
      <c r="CY8" s="634"/>
      <c r="CZ8" s="634"/>
      <c r="DA8" s="634"/>
    </row>
    <row r="9" spans="2:105" ht="17.25" customHeight="1" x14ac:dyDescent="0.2">
      <c r="B9" s="647"/>
      <c r="C9" s="648"/>
      <c r="D9" s="645"/>
      <c r="E9" s="646"/>
      <c r="F9" s="604"/>
      <c r="G9" s="604"/>
      <c r="H9" s="604"/>
      <c r="I9" s="604"/>
      <c r="J9" s="645"/>
      <c r="K9" s="646"/>
      <c r="L9" s="604"/>
      <c r="M9" s="604"/>
      <c r="N9" s="604"/>
      <c r="O9" s="604"/>
      <c r="P9" s="647"/>
      <c r="Q9" s="648"/>
      <c r="R9" s="646"/>
      <c r="S9" s="633"/>
      <c r="T9" s="604"/>
      <c r="U9" s="604"/>
      <c r="V9" s="604"/>
      <c r="W9" s="604"/>
      <c r="X9" s="645"/>
      <c r="Y9" s="646"/>
      <c r="Z9" s="604"/>
      <c r="AA9" s="604"/>
      <c r="AB9" s="604"/>
      <c r="AC9" s="604"/>
      <c r="AD9" s="647"/>
      <c r="AE9" s="648"/>
      <c r="AF9" s="646"/>
      <c r="AG9" s="633"/>
      <c r="AH9" s="604"/>
      <c r="AI9" s="604"/>
      <c r="AJ9" s="604"/>
      <c r="AK9" s="604"/>
      <c r="AL9" s="633"/>
      <c r="AM9" s="604"/>
      <c r="AN9" s="647"/>
      <c r="AO9" s="648"/>
      <c r="AP9" s="646"/>
      <c r="AQ9" s="633"/>
      <c r="AR9" s="604"/>
      <c r="AS9" s="604"/>
      <c r="AT9" s="604"/>
      <c r="AU9" s="604"/>
      <c r="AV9" s="633"/>
      <c r="AW9" s="604"/>
      <c r="AX9" s="647"/>
      <c r="AY9" s="648"/>
      <c r="AZ9" s="690"/>
      <c r="BA9" s="604"/>
      <c r="BB9" s="633"/>
      <c r="BC9" s="604"/>
      <c r="BD9" s="604"/>
      <c r="BE9" s="604"/>
      <c r="BF9" s="647"/>
      <c r="BG9" s="648"/>
      <c r="BH9" s="690"/>
      <c r="BI9" s="604"/>
      <c r="BJ9" s="604"/>
      <c r="BK9" s="604"/>
      <c r="BL9" s="604"/>
      <c r="BM9" s="604"/>
      <c r="BN9" s="647"/>
      <c r="BO9" s="648"/>
      <c r="BP9" s="690"/>
      <c r="BQ9" s="604"/>
      <c r="BR9" s="604"/>
      <c r="BS9" s="604"/>
      <c r="BT9" s="604"/>
      <c r="BU9" s="604"/>
      <c r="BV9" s="647"/>
      <c r="BW9" s="648"/>
      <c r="BX9" s="690"/>
      <c r="BY9" s="604"/>
      <c r="BZ9" s="604"/>
      <c r="CA9" s="604"/>
      <c r="CB9" s="604"/>
      <c r="CC9" s="604"/>
      <c r="CD9" s="647"/>
      <c r="CE9" s="648"/>
      <c r="CF9" s="690"/>
      <c r="CG9" s="604"/>
      <c r="CH9" s="604"/>
      <c r="CI9" s="604"/>
      <c r="CJ9" s="604"/>
      <c r="CK9" s="604"/>
      <c r="CL9" s="647"/>
      <c r="CM9" s="648"/>
      <c r="CN9" s="690"/>
      <c r="CO9" s="604"/>
      <c r="CP9" s="604"/>
      <c r="CQ9" s="604"/>
      <c r="CR9" s="604"/>
      <c r="CS9" s="604"/>
      <c r="CT9" s="647"/>
      <c r="CU9" s="648"/>
      <c r="CV9" s="690"/>
      <c r="CW9" s="604"/>
      <c r="CX9" s="604"/>
      <c r="CY9" s="604"/>
      <c r="CZ9" s="604"/>
      <c r="DA9" s="604"/>
    </row>
    <row r="10" spans="2:105" ht="17.25" customHeight="1" x14ac:dyDescent="0.2">
      <c r="B10" s="647" t="s">
        <v>79</v>
      </c>
      <c r="C10" s="648"/>
      <c r="D10" s="645"/>
      <c r="E10" s="646"/>
      <c r="F10" s="604"/>
      <c r="G10" s="604"/>
      <c r="H10" s="604"/>
      <c r="I10" s="604"/>
      <c r="J10" s="645"/>
      <c r="K10" s="646"/>
      <c r="L10" s="604"/>
      <c r="M10" s="604"/>
      <c r="N10" s="604"/>
      <c r="O10" s="604"/>
      <c r="P10" s="647" t="s">
        <v>79</v>
      </c>
      <c r="Q10" s="648"/>
      <c r="R10" s="646"/>
      <c r="S10" s="633"/>
      <c r="T10" s="604"/>
      <c r="U10" s="604"/>
      <c r="V10" s="604"/>
      <c r="W10" s="604"/>
      <c r="X10" s="645"/>
      <c r="Y10" s="646"/>
      <c r="Z10" s="604"/>
      <c r="AA10" s="604"/>
      <c r="AB10" s="604"/>
      <c r="AC10" s="604"/>
      <c r="AD10" s="647" t="s">
        <v>79</v>
      </c>
      <c r="AE10" s="648"/>
      <c r="AF10" s="646"/>
      <c r="AG10" s="633"/>
      <c r="AH10" s="604"/>
      <c r="AI10" s="604"/>
      <c r="AJ10" s="604"/>
      <c r="AK10" s="604"/>
      <c r="AL10" s="633"/>
      <c r="AM10" s="604"/>
      <c r="AN10" s="647" t="s">
        <v>79</v>
      </c>
      <c r="AO10" s="648"/>
      <c r="AP10" s="646"/>
      <c r="AQ10" s="633"/>
      <c r="AR10" s="604"/>
      <c r="AS10" s="604"/>
      <c r="AT10" s="604"/>
      <c r="AU10" s="604"/>
      <c r="AV10" s="633"/>
      <c r="AW10" s="604"/>
      <c r="AX10" s="647" t="s">
        <v>79</v>
      </c>
      <c r="AY10" s="648"/>
      <c r="AZ10" s="690"/>
      <c r="BA10" s="604"/>
      <c r="BB10" s="633"/>
      <c r="BC10" s="604"/>
      <c r="BD10" s="604"/>
      <c r="BE10" s="604"/>
      <c r="BF10" s="647"/>
      <c r="BG10" s="648"/>
      <c r="BH10" s="690"/>
      <c r="BI10" s="604"/>
      <c r="BJ10" s="604"/>
      <c r="BK10" s="604"/>
      <c r="BL10" s="604"/>
      <c r="BM10" s="604"/>
      <c r="BN10" s="647"/>
      <c r="BO10" s="648"/>
      <c r="BP10" s="690"/>
      <c r="BQ10" s="604"/>
      <c r="BR10" s="604"/>
      <c r="BS10" s="604"/>
      <c r="BT10" s="604"/>
      <c r="BU10" s="604"/>
      <c r="BV10" s="647"/>
      <c r="BW10" s="648"/>
      <c r="BX10" s="690"/>
      <c r="BY10" s="604"/>
      <c r="BZ10" s="604"/>
      <c r="CA10" s="604"/>
      <c r="CB10" s="604"/>
      <c r="CC10" s="604"/>
      <c r="CD10" s="647"/>
      <c r="CE10" s="648"/>
      <c r="CF10" s="690"/>
      <c r="CG10" s="604"/>
      <c r="CH10" s="604"/>
      <c r="CI10" s="604"/>
      <c r="CJ10" s="604"/>
      <c r="CK10" s="604"/>
      <c r="CL10" s="647"/>
      <c r="CM10" s="648"/>
      <c r="CN10" s="690"/>
      <c r="CO10" s="604"/>
      <c r="CP10" s="604"/>
      <c r="CQ10" s="604"/>
      <c r="CR10" s="604"/>
      <c r="CS10" s="604"/>
      <c r="CT10" s="647"/>
      <c r="CU10" s="648"/>
      <c r="CV10" s="690"/>
      <c r="CW10" s="604"/>
      <c r="CX10" s="604"/>
      <c r="CY10" s="604"/>
      <c r="CZ10" s="604"/>
      <c r="DA10" s="604"/>
    </row>
    <row r="11" spans="2:105" ht="17.25" customHeight="1" x14ac:dyDescent="0.2">
      <c r="B11" s="647"/>
      <c r="C11" s="648"/>
      <c r="D11" s="645"/>
      <c r="E11" s="646"/>
      <c r="F11" s="604"/>
      <c r="G11" s="604"/>
      <c r="H11" s="604"/>
      <c r="I11" s="604"/>
      <c r="J11" s="645"/>
      <c r="K11" s="646"/>
      <c r="L11" s="604"/>
      <c r="M11" s="604"/>
      <c r="N11" s="604"/>
      <c r="O11" s="604"/>
      <c r="P11" s="647"/>
      <c r="Q11" s="648"/>
      <c r="R11" s="646"/>
      <c r="S11" s="633"/>
      <c r="T11" s="604"/>
      <c r="U11" s="604"/>
      <c r="V11" s="604"/>
      <c r="W11" s="604"/>
      <c r="X11" s="645"/>
      <c r="Y11" s="646"/>
      <c r="Z11" s="604"/>
      <c r="AA11" s="604"/>
      <c r="AB11" s="604"/>
      <c r="AC11" s="604"/>
      <c r="AD11" s="647"/>
      <c r="AE11" s="648"/>
      <c r="AF11" s="646"/>
      <c r="AG11" s="633"/>
      <c r="AH11" s="604"/>
      <c r="AI11" s="604"/>
      <c r="AJ11" s="604"/>
      <c r="AK11" s="604"/>
      <c r="AL11" s="633"/>
      <c r="AM11" s="604"/>
      <c r="AN11" s="647"/>
      <c r="AO11" s="648"/>
      <c r="AP11" s="646"/>
      <c r="AQ11" s="633"/>
      <c r="AR11" s="604"/>
      <c r="AS11" s="604"/>
      <c r="AT11" s="604"/>
      <c r="AU11" s="604"/>
      <c r="AV11" s="633"/>
      <c r="AW11" s="604"/>
      <c r="AX11" s="647"/>
      <c r="AY11" s="648"/>
      <c r="AZ11" s="690"/>
      <c r="BA11" s="604"/>
      <c r="BB11" s="633"/>
      <c r="BC11" s="604"/>
      <c r="BD11" s="604"/>
      <c r="BE11" s="604"/>
      <c r="BF11" s="647"/>
      <c r="BG11" s="648"/>
      <c r="BH11" s="690"/>
      <c r="BI11" s="604"/>
      <c r="BJ11" s="604"/>
      <c r="BK11" s="604"/>
      <c r="BL11" s="604"/>
      <c r="BM11" s="604"/>
      <c r="BN11" s="647"/>
      <c r="BO11" s="648"/>
      <c r="BP11" s="690"/>
      <c r="BQ11" s="604"/>
      <c r="BR11" s="604"/>
      <c r="BS11" s="604"/>
      <c r="BT11" s="604"/>
      <c r="BU11" s="604"/>
      <c r="BV11" s="647"/>
      <c r="BW11" s="648"/>
      <c r="BX11" s="690"/>
      <c r="BY11" s="604"/>
      <c r="BZ11" s="604"/>
      <c r="CA11" s="604"/>
      <c r="CB11" s="604"/>
      <c r="CC11" s="604"/>
      <c r="CD11" s="647"/>
      <c r="CE11" s="648"/>
      <c r="CF11" s="690"/>
      <c r="CG11" s="604"/>
      <c r="CH11" s="604"/>
      <c r="CI11" s="604"/>
      <c r="CJ11" s="604"/>
      <c r="CK11" s="604"/>
      <c r="CL11" s="647"/>
      <c r="CM11" s="648"/>
      <c r="CN11" s="690"/>
      <c r="CO11" s="604"/>
      <c r="CP11" s="604"/>
      <c r="CQ11" s="604"/>
      <c r="CR11" s="604"/>
      <c r="CS11" s="604"/>
      <c r="CT11" s="647"/>
      <c r="CU11" s="648"/>
      <c r="CV11" s="690"/>
      <c r="CW11" s="604"/>
      <c r="CX11" s="604"/>
      <c r="CY11" s="604"/>
      <c r="CZ11" s="604"/>
      <c r="DA11" s="604"/>
    </row>
    <row r="12" spans="2:105" ht="17.25" customHeight="1" x14ac:dyDescent="0.2">
      <c r="B12" s="647" t="s">
        <v>80</v>
      </c>
      <c r="C12" s="648"/>
      <c r="D12" s="692"/>
      <c r="E12" s="658"/>
      <c r="F12" s="605"/>
      <c r="G12" s="605"/>
      <c r="H12" s="605"/>
      <c r="I12" s="605"/>
      <c r="J12" s="692"/>
      <c r="K12" s="658"/>
      <c r="L12" s="605"/>
      <c r="M12" s="605"/>
      <c r="N12" s="605"/>
      <c r="O12" s="605"/>
      <c r="P12" s="647" t="s">
        <v>80</v>
      </c>
      <c r="Q12" s="648"/>
      <c r="R12" s="658"/>
      <c r="S12" s="693"/>
      <c r="T12" s="605"/>
      <c r="U12" s="605"/>
      <c r="V12" s="605"/>
      <c r="W12" s="605"/>
      <c r="X12" s="692"/>
      <c r="Y12" s="658"/>
      <c r="Z12" s="605"/>
      <c r="AA12" s="605"/>
      <c r="AB12" s="605"/>
      <c r="AC12" s="605"/>
      <c r="AD12" s="647" t="s">
        <v>80</v>
      </c>
      <c r="AE12" s="648"/>
      <c r="AF12" s="658"/>
      <c r="AG12" s="635"/>
      <c r="AH12" s="636"/>
      <c r="AI12" s="636"/>
      <c r="AJ12" s="636"/>
      <c r="AK12" s="658"/>
      <c r="AL12" s="635"/>
      <c r="AM12" s="636"/>
      <c r="AN12" s="647" t="s">
        <v>80</v>
      </c>
      <c r="AO12" s="648"/>
      <c r="AP12" s="658"/>
      <c r="AQ12" s="635"/>
      <c r="AR12" s="636"/>
      <c r="AS12" s="636"/>
      <c r="AT12" s="636"/>
      <c r="AU12" s="658"/>
      <c r="AV12" s="635"/>
      <c r="AW12" s="636"/>
      <c r="AX12" s="647" t="s">
        <v>80</v>
      </c>
      <c r="AY12" s="648"/>
      <c r="AZ12" s="636"/>
      <c r="BA12" s="605"/>
      <c r="BB12" s="693"/>
      <c r="BC12" s="605"/>
      <c r="BD12" s="605"/>
      <c r="BE12" s="605"/>
      <c r="BF12" s="647"/>
      <c r="BG12" s="648"/>
      <c r="BH12" s="636"/>
      <c r="BI12" s="605"/>
      <c r="BJ12" s="605"/>
      <c r="BK12" s="605"/>
      <c r="BL12" s="605"/>
      <c r="BM12" s="605"/>
      <c r="BN12" s="647"/>
      <c r="BO12" s="648"/>
      <c r="BP12" s="636"/>
      <c r="BQ12" s="605"/>
      <c r="BR12" s="605"/>
      <c r="BS12" s="605"/>
      <c r="BT12" s="605"/>
      <c r="BU12" s="605"/>
      <c r="BV12" s="647"/>
      <c r="BW12" s="648"/>
      <c r="BX12" s="636"/>
      <c r="BY12" s="605"/>
      <c r="BZ12" s="605"/>
      <c r="CA12" s="605"/>
      <c r="CB12" s="605"/>
      <c r="CC12" s="605"/>
      <c r="CD12" s="647"/>
      <c r="CE12" s="648"/>
      <c r="CF12" s="636"/>
      <c r="CG12" s="605"/>
      <c r="CH12" s="605"/>
      <c r="CI12" s="605"/>
      <c r="CJ12" s="605"/>
      <c r="CK12" s="605"/>
      <c r="CL12" s="647"/>
      <c r="CM12" s="648"/>
      <c r="CN12" s="636"/>
      <c r="CO12" s="605"/>
      <c r="CP12" s="605"/>
      <c r="CQ12" s="605"/>
      <c r="CR12" s="605"/>
      <c r="CS12" s="605"/>
      <c r="CT12" s="647"/>
      <c r="CU12" s="648"/>
      <c r="CV12" s="636"/>
      <c r="CW12" s="605"/>
      <c r="CX12" s="605"/>
      <c r="CY12" s="605"/>
      <c r="CZ12" s="605"/>
      <c r="DA12" s="605"/>
    </row>
    <row r="13" spans="2:105" ht="17.25" customHeight="1" x14ac:dyDescent="0.2">
      <c r="B13" s="647"/>
      <c r="C13" s="648"/>
      <c r="D13" s="692"/>
      <c r="E13" s="658"/>
      <c r="F13" s="605"/>
      <c r="G13" s="605"/>
      <c r="H13" s="605"/>
      <c r="I13" s="605"/>
      <c r="J13" s="692"/>
      <c r="K13" s="658"/>
      <c r="L13" s="605"/>
      <c r="M13" s="605"/>
      <c r="N13" s="605"/>
      <c r="O13" s="605"/>
      <c r="P13" s="647"/>
      <c r="Q13" s="648"/>
      <c r="R13" s="658"/>
      <c r="S13" s="693"/>
      <c r="T13" s="605"/>
      <c r="U13" s="605"/>
      <c r="V13" s="605"/>
      <c r="W13" s="605"/>
      <c r="X13" s="692"/>
      <c r="Y13" s="658"/>
      <c r="Z13" s="605"/>
      <c r="AA13" s="605"/>
      <c r="AB13" s="605"/>
      <c r="AC13" s="605"/>
      <c r="AD13" s="647"/>
      <c r="AE13" s="648"/>
      <c r="AF13" s="658"/>
      <c r="AG13" s="635"/>
      <c r="AH13" s="636"/>
      <c r="AI13" s="636"/>
      <c r="AJ13" s="636"/>
      <c r="AK13" s="658"/>
      <c r="AL13" s="635"/>
      <c r="AM13" s="636"/>
      <c r="AN13" s="647"/>
      <c r="AO13" s="648"/>
      <c r="AP13" s="658"/>
      <c r="AQ13" s="635"/>
      <c r="AR13" s="636"/>
      <c r="AS13" s="636"/>
      <c r="AT13" s="636"/>
      <c r="AU13" s="658"/>
      <c r="AV13" s="635"/>
      <c r="AW13" s="636"/>
      <c r="AX13" s="647"/>
      <c r="AY13" s="648"/>
      <c r="AZ13" s="636"/>
      <c r="BA13" s="605"/>
      <c r="BB13" s="693"/>
      <c r="BC13" s="605"/>
      <c r="BD13" s="605"/>
      <c r="BE13" s="605"/>
      <c r="BF13" s="647"/>
      <c r="BG13" s="648"/>
      <c r="BH13" s="636"/>
      <c r="BI13" s="605"/>
      <c r="BJ13" s="605"/>
      <c r="BK13" s="605"/>
      <c r="BL13" s="605"/>
      <c r="BM13" s="605"/>
      <c r="BN13" s="647"/>
      <c r="BO13" s="648"/>
      <c r="BP13" s="636"/>
      <c r="BQ13" s="605"/>
      <c r="BR13" s="605"/>
      <c r="BS13" s="605"/>
      <c r="BT13" s="605"/>
      <c r="BU13" s="605"/>
      <c r="BV13" s="647"/>
      <c r="BW13" s="648"/>
      <c r="BX13" s="636"/>
      <c r="BY13" s="605"/>
      <c r="BZ13" s="605"/>
      <c r="CA13" s="605"/>
      <c r="CB13" s="605"/>
      <c r="CC13" s="605"/>
      <c r="CD13" s="647"/>
      <c r="CE13" s="648"/>
      <c r="CF13" s="636"/>
      <c r="CG13" s="605"/>
      <c r="CH13" s="605"/>
      <c r="CI13" s="605"/>
      <c r="CJ13" s="605"/>
      <c r="CK13" s="605"/>
      <c r="CL13" s="647"/>
      <c r="CM13" s="648"/>
      <c r="CN13" s="636"/>
      <c r="CO13" s="605"/>
      <c r="CP13" s="605"/>
      <c r="CQ13" s="605"/>
      <c r="CR13" s="605"/>
      <c r="CS13" s="605"/>
      <c r="CT13" s="647"/>
      <c r="CU13" s="648"/>
      <c r="CV13" s="636"/>
      <c r="CW13" s="605"/>
      <c r="CX13" s="605"/>
      <c r="CY13" s="605"/>
      <c r="CZ13" s="605"/>
      <c r="DA13" s="605"/>
    </row>
    <row r="14" spans="2:105" ht="17.25" customHeight="1" x14ac:dyDescent="0.2">
      <c r="B14" s="647" t="s">
        <v>81</v>
      </c>
      <c r="C14" s="648"/>
      <c r="D14" s="642" t="e">
        <f t="shared" ref="D14:E14" si="0">(D8-D10)/(D10-D12)</f>
        <v>#DIV/0!</v>
      </c>
      <c r="E14" s="649" t="e">
        <f t="shared" si="0"/>
        <v>#DIV/0!</v>
      </c>
      <c r="F14" s="606" t="e">
        <f t="shared" ref="F14:G14" si="1">(F8-F10)/(F10-F12)</f>
        <v>#DIV/0!</v>
      </c>
      <c r="G14" s="606" t="e">
        <f t="shared" si="1"/>
        <v>#DIV/0!</v>
      </c>
      <c r="H14" s="606" t="e">
        <f t="shared" ref="H14" si="2">(H8-H10)/(H10-H12)</f>
        <v>#DIV/0!</v>
      </c>
      <c r="I14" s="606" t="e">
        <f t="shared" ref="I14:N14" si="3">(I8-I10)/(I10-I12)</f>
        <v>#DIV/0!</v>
      </c>
      <c r="J14" s="642" t="e">
        <f t="shared" si="3"/>
        <v>#DIV/0!</v>
      </c>
      <c r="K14" s="649" t="e">
        <f t="shared" si="3"/>
        <v>#DIV/0!</v>
      </c>
      <c r="L14" s="606" t="e">
        <f t="shared" si="3"/>
        <v>#DIV/0!</v>
      </c>
      <c r="M14" s="606" t="e">
        <f t="shared" si="3"/>
        <v>#DIV/0!</v>
      </c>
      <c r="N14" s="606" t="e">
        <f t="shared" si="3"/>
        <v>#DIV/0!</v>
      </c>
      <c r="O14" s="606" t="e">
        <f t="shared" ref="O14" si="4">(O8-O10)/(O10-O12)</f>
        <v>#DIV/0!</v>
      </c>
      <c r="P14" s="647" t="s">
        <v>81</v>
      </c>
      <c r="Q14" s="648"/>
      <c r="R14" s="649" t="e">
        <f t="shared" ref="R14:T14" si="5">(R8-R10)/(R10-R12)</f>
        <v>#DIV/0!</v>
      </c>
      <c r="S14" s="637" t="e">
        <f t="shared" si="5"/>
        <v>#DIV/0!</v>
      </c>
      <c r="T14" s="606" t="e">
        <f t="shared" si="5"/>
        <v>#DIV/0!</v>
      </c>
      <c r="U14" s="606" t="e">
        <f t="shared" ref="U14:AC14" si="6">(U8-U10)/(U10-U12)</f>
        <v>#DIV/0!</v>
      </c>
      <c r="V14" s="606" t="e">
        <f t="shared" si="6"/>
        <v>#DIV/0!</v>
      </c>
      <c r="W14" s="606" t="e">
        <f t="shared" si="6"/>
        <v>#DIV/0!</v>
      </c>
      <c r="X14" s="642" t="e">
        <f t="shared" si="6"/>
        <v>#DIV/0!</v>
      </c>
      <c r="Y14" s="649" t="e">
        <f t="shared" si="6"/>
        <v>#DIV/0!</v>
      </c>
      <c r="Z14" s="606" t="e">
        <f t="shared" si="6"/>
        <v>#DIV/0!</v>
      </c>
      <c r="AA14" s="606" t="e">
        <f t="shared" si="6"/>
        <v>#DIV/0!</v>
      </c>
      <c r="AB14" s="606" t="e">
        <f t="shared" si="6"/>
        <v>#DIV/0!</v>
      </c>
      <c r="AC14" s="606" t="e">
        <f t="shared" si="6"/>
        <v>#DIV/0!</v>
      </c>
      <c r="AD14" s="647" t="s">
        <v>81</v>
      </c>
      <c r="AE14" s="648"/>
      <c r="AF14" s="649" t="e">
        <f t="shared" ref="AF14:AH14" si="7">(AF8-AF10)/(AF10-AF12)</f>
        <v>#DIV/0!</v>
      </c>
      <c r="AG14" s="637" t="e">
        <f t="shared" si="7"/>
        <v>#DIV/0!</v>
      </c>
      <c r="AH14" s="606" t="e">
        <f t="shared" si="7"/>
        <v>#DIV/0!</v>
      </c>
      <c r="AI14" s="606" t="e">
        <f t="shared" ref="AI14:AK14" si="8">(AI8-AI10)/(AI10-AI12)</f>
        <v>#DIV/0!</v>
      </c>
      <c r="AJ14" s="606" t="e">
        <f t="shared" si="8"/>
        <v>#DIV/0!</v>
      </c>
      <c r="AK14" s="606" t="e">
        <f t="shared" si="8"/>
        <v>#DIV/0!</v>
      </c>
      <c r="AL14" s="637"/>
      <c r="AM14" s="606"/>
      <c r="AN14" s="647" t="s">
        <v>81</v>
      </c>
      <c r="AO14" s="648"/>
      <c r="AP14" s="649" t="e">
        <f t="shared" ref="AP14:AS14" si="9">(AP8-AP10)/(AP10-AP12)</f>
        <v>#DIV/0!</v>
      </c>
      <c r="AQ14" s="637" t="e">
        <f t="shared" si="9"/>
        <v>#DIV/0!</v>
      </c>
      <c r="AR14" s="606" t="e">
        <f t="shared" si="9"/>
        <v>#DIV/0!</v>
      </c>
      <c r="AS14" s="606" t="e">
        <f t="shared" si="9"/>
        <v>#DIV/0!</v>
      </c>
      <c r="AT14" s="606" t="e">
        <f t="shared" ref="AT14:AU14" si="10">(AT8-AT10)/(AT10-AT12)</f>
        <v>#DIV/0!</v>
      </c>
      <c r="AU14" s="606" t="e">
        <f t="shared" si="10"/>
        <v>#DIV/0!</v>
      </c>
      <c r="AV14" s="637"/>
      <c r="AW14" s="606"/>
      <c r="AX14" s="647" t="s">
        <v>81</v>
      </c>
      <c r="AY14" s="648"/>
      <c r="AZ14" s="694" t="e">
        <f t="shared" ref="AZ14:BA14" si="11">(AZ8-AZ10)/(AZ10-AZ12)</f>
        <v>#DIV/0!</v>
      </c>
      <c r="BA14" s="606" t="e">
        <f t="shared" si="11"/>
        <v>#DIV/0!</v>
      </c>
      <c r="BB14" s="637"/>
      <c r="BC14" s="606"/>
      <c r="BD14" s="606"/>
      <c r="BE14" s="606"/>
      <c r="BF14" s="647"/>
      <c r="BG14" s="648"/>
      <c r="BH14" s="694"/>
      <c r="BI14" s="606"/>
      <c r="BJ14" s="606"/>
      <c r="BK14" s="606"/>
      <c r="BL14" s="606"/>
      <c r="BM14" s="606"/>
      <c r="BN14" s="647"/>
      <c r="BO14" s="648"/>
      <c r="BP14" s="694"/>
      <c r="BQ14" s="606"/>
      <c r="BR14" s="606"/>
      <c r="BS14" s="606"/>
      <c r="BT14" s="606"/>
      <c r="BU14" s="606"/>
      <c r="BV14" s="647"/>
      <c r="BW14" s="648"/>
      <c r="BX14" s="694"/>
      <c r="BY14" s="606"/>
      <c r="BZ14" s="606"/>
      <c r="CA14" s="606"/>
      <c r="CB14" s="606"/>
      <c r="CC14" s="606"/>
      <c r="CD14" s="647"/>
      <c r="CE14" s="648"/>
      <c r="CF14" s="694"/>
      <c r="CG14" s="606"/>
      <c r="CH14" s="606"/>
      <c r="CI14" s="606"/>
      <c r="CJ14" s="606"/>
      <c r="CK14" s="606"/>
      <c r="CL14" s="647"/>
      <c r="CM14" s="648"/>
      <c r="CN14" s="694"/>
      <c r="CO14" s="606"/>
      <c r="CP14" s="606"/>
      <c r="CQ14" s="606"/>
      <c r="CR14" s="606"/>
      <c r="CS14" s="606"/>
      <c r="CT14" s="647"/>
      <c r="CU14" s="648"/>
      <c r="CV14" s="694"/>
      <c r="CW14" s="606"/>
      <c r="CX14" s="606"/>
      <c r="CY14" s="606"/>
      <c r="CZ14" s="606"/>
      <c r="DA14" s="606"/>
    </row>
    <row r="15" spans="2:105" ht="17.25" customHeight="1" x14ac:dyDescent="0.2">
      <c r="B15" s="647"/>
      <c r="C15" s="648"/>
      <c r="D15" s="642"/>
      <c r="E15" s="649"/>
      <c r="F15" s="606"/>
      <c r="G15" s="606"/>
      <c r="H15" s="606"/>
      <c r="I15" s="606"/>
      <c r="J15" s="642"/>
      <c r="K15" s="649"/>
      <c r="L15" s="606"/>
      <c r="M15" s="606"/>
      <c r="N15" s="606"/>
      <c r="O15" s="606"/>
      <c r="P15" s="647"/>
      <c r="Q15" s="648"/>
      <c r="R15" s="649"/>
      <c r="S15" s="637"/>
      <c r="T15" s="606"/>
      <c r="U15" s="606"/>
      <c r="V15" s="606"/>
      <c r="W15" s="606"/>
      <c r="X15" s="642"/>
      <c r="Y15" s="649"/>
      <c r="Z15" s="606"/>
      <c r="AA15" s="606"/>
      <c r="AB15" s="606"/>
      <c r="AC15" s="606"/>
      <c r="AD15" s="647"/>
      <c r="AE15" s="648"/>
      <c r="AF15" s="649"/>
      <c r="AG15" s="637"/>
      <c r="AH15" s="606"/>
      <c r="AI15" s="606"/>
      <c r="AJ15" s="606"/>
      <c r="AK15" s="606"/>
      <c r="AL15" s="637"/>
      <c r="AM15" s="606"/>
      <c r="AN15" s="647"/>
      <c r="AO15" s="648"/>
      <c r="AP15" s="649"/>
      <c r="AQ15" s="637"/>
      <c r="AR15" s="606"/>
      <c r="AS15" s="606"/>
      <c r="AT15" s="606"/>
      <c r="AU15" s="606"/>
      <c r="AV15" s="637"/>
      <c r="AW15" s="606"/>
      <c r="AX15" s="647"/>
      <c r="AY15" s="648"/>
      <c r="AZ15" s="694"/>
      <c r="BA15" s="606"/>
      <c r="BB15" s="637"/>
      <c r="BC15" s="606"/>
      <c r="BD15" s="606"/>
      <c r="BE15" s="606"/>
      <c r="BF15" s="647"/>
      <c r="BG15" s="648"/>
      <c r="BH15" s="694"/>
      <c r="BI15" s="606"/>
      <c r="BJ15" s="606"/>
      <c r="BK15" s="606"/>
      <c r="BL15" s="606"/>
      <c r="BM15" s="606"/>
      <c r="BN15" s="647"/>
      <c r="BO15" s="648"/>
      <c r="BP15" s="694"/>
      <c r="BQ15" s="606"/>
      <c r="BR15" s="606"/>
      <c r="BS15" s="606"/>
      <c r="BT15" s="606"/>
      <c r="BU15" s="606"/>
      <c r="BV15" s="647"/>
      <c r="BW15" s="648"/>
      <c r="BX15" s="694"/>
      <c r="BY15" s="606"/>
      <c r="BZ15" s="606"/>
      <c r="CA15" s="606"/>
      <c r="CB15" s="606"/>
      <c r="CC15" s="606"/>
      <c r="CD15" s="647"/>
      <c r="CE15" s="648"/>
      <c r="CF15" s="694"/>
      <c r="CG15" s="606"/>
      <c r="CH15" s="606"/>
      <c r="CI15" s="606"/>
      <c r="CJ15" s="606"/>
      <c r="CK15" s="606"/>
      <c r="CL15" s="647"/>
      <c r="CM15" s="648"/>
      <c r="CN15" s="694"/>
      <c r="CO15" s="606"/>
      <c r="CP15" s="606"/>
      <c r="CQ15" s="606"/>
      <c r="CR15" s="606"/>
      <c r="CS15" s="606"/>
      <c r="CT15" s="647"/>
      <c r="CU15" s="648"/>
      <c r="CV15" s="694"/>
      <c r="CW15" s="606"/>
      <c r="CX15" s="606"/>
      <c r="CY15" s="606"/>
      <c r="CZ15" s="606"/>
      <c r="DA15" s="606"/>
    </row>
    <row r="16" spans="2:105" ht="17.25" customHeight="1" x14ac:dyDescent="0.2">
      <c r="B16" s="647" t="s">
        <v>82</v>
      </c>
      <c r="C16" s="648"/>
      <c r="D16" s="643"/>
      <c r="E16" s="652"/>
      <c r="F16" s="607"/>
      <c r="G16" s="607"/>
      <c r="H16" s="607"/>
      <c r="I16" s="607"/>
      <c r="J16" s="643"/>
      <c r="K16" s="652"/>
      <c r="L16" s="607"/>
      <c r="M16" s="607"/>
      <c r="N16" s="607"/>
      <c r="O16" s="607"/>
      <c r="P16" s="647" t="s">
        <v>82</v>
      </c>
      <c r="Q16" s="648"/>
      <c r="R16" s="652"/>
      <c r="S16" s="638"/>
      <c r="T16" s="607"/>
      <c r="U16" s="607"/>
      <c r="V16" s="607"/>
      <c r="W16" s="607"/>
      <c r="X16" s="643"/>
      <c r="Y16" s="652"/>
      <c r="Z16" s="607"/>
      <c r="AA16" s="607"/>
      <c r="AB16" s="607"/>
      <c r="AC16" s="607"/>
      <c r="AD16" s="647" t="s">
        <v>82</v>
      </c>
      <c r="AE16" s="648"/>
      <c r="AF16" s="652"/>
      <c r="AG16" s="638"/>
      <c r="AH16" s="607"/>
      <c r="AI16" s="607"/>
      <c r="AJ16" s="607"/>
      <c r="AK16" s="607"/>
      <c r="AL16" s="638"/>
      <c r="AM16" s="607"/>
      <c r="AN16" s="647" t="s">
        <v>82</v>
      </c>
      <c r="AO16" s="648"/>
      <c r="AP16" s="652"/>
      <c r="AQ16" s="638"/>
      <c r="AR16" s="607"/>
      <c r="AS16" s="607"/>
      <c r="AT16" s="607"/>
      <c r="AU16" s="607"/>
      <c r="AV16" s="638"/>
      <c r="AW16" s="607"/>
      <c r="AX16" s="647" t="s">
        <v>82</v>
      </c>
      <c r="AY16" s="648"/>
      <c r="AZ16" s="695">
        <v>22</v>
      </c>
      <c r="BA16" s="607">
        <v>121</v>
      </c>
      <c r="BB16" s="638"/>
      <c r="BC16" s="607"/>
      <c r="BD16" s="607"/>
      <c r="BE16" s="607"/>
      <c r="BF16" s="647"/>
      <c r="BG16" s="648"/>
      <c r="BH16" s="695"/>
      <c r="BI16" s="607"/>
      <c r="BJ16" s="607"/>
      <c r="BK16" s="607"/>
      <c r="BL16" s="607"/>
      <c r="BM16" s="607"/>
      <c r="BN16" s="647"/>
      <c r="BO16" s="648"/>
      <c r="BP16" s="695"/>
      <c r="BQ16" s="607"/>
      <c r="BR16" s="607"/>
      <c r="BS16" s="607"/>
      <c r="BT16" s="607"/>
      <c r="BU16" s="607"/>
      <c r="BV16" s="647"/>
      <c r="BW16" s="648"/>
      <c r="BX16" s="695"/>
      <c r="BY16" s="607"/>
      <c r="BZ16" s="607"/>
      <c r="CA16" s="607"/>
      <c r="CB16" s="607"/>
      <c r="CC16" s="607"/>
      <c r="CD16" s="647"/>
      <c r="CE16" s="648"/>
      <c r="CF16" s="695"/>
      <c r="CG16" s="607"/>
      <c r="CH16" s="607"/>
      <c r="CI16" s="607"/>
      <c r="CJ16" s="607"/>
      <c r="CK16" s="607"/>
      <c r="CL16" s="647"/>
      <c r="CM16" s="648"/>
      <c r="CN16" s="695"/>
      <c r="CO16" s="607"/>
      <c r="CP16" s="607"/>
      <c r="CQ16" s="607"/>
      <c r="CR16" s="607"/>
      <c r="CS16" s="607"/>
      <c r="CT16" s="647"/>
      <c r="CU16" s="648"/>
      <c r="CV16" s="695"/>
      <c r="CW16" s="607"/>
      <c r="CX16" s="607"/>
      <c r="CY16" s="607"/>
      <c r="CZ16" s="607"/>
      <c r="DA16" s="607"/>
    </row>
    <row r="17" spans="2:113" ht="17.25" customHeight="1" thickBot="1" x14ac:dyDescent="0.25">
      <c r="B17" s="650"/>
      <c r="C17" s="651"/>
      <c r="D17" s="644"/>
      <c r="E17" s="653"/>
      <c r="F17" s="608"/>
      <c r="G17" s="608"/>
      <c r="H17" s="608"/>
      <c r="I17" s="608"/>
      <c r="J17" s="644"/>
      <c r="K17" s="653"/>
      <c r="L17" s="608"/>
      <c r="M17" s="608"/>
      <c r="N17" s="608"/>
      <c r="O17" s="608"/>
      <c r="P17" s="650"/>
      <c r="Q17" s="651"/>
      <c r="R17" s="653"/>
      <c r="S17" s="639"/>
      <c r="T17" s="608"/>
      <c r="U17" s="608"/>
      <c r="V17" s="608"/>
      <c r="W17" s="608"/>
      <c r="X17" s="644"/>
      <c r="Y17" s="653"/>
      <c r="Z17" s="608"/>
      <c r="AA17" s="608"/>
      <c r="AB17" s="608"/>
      <c r="AC17" s="608"/>
      <c r="AD17" s="650"/>
      <c r="AE17" s="651"/>
      <c r="AF17" s="653"/>
      <c r="AG17" s="639"/>
      <c r="AH17" s="608"/>
      <c r="AI17" s="608"/>
      <c r="AJ17" s="608"/>
      <c r="AK17" s="608"/>
      <c r="AL17" s="639"/>
      <c r="AM17" s="608"/>
      <c r="AN17" s="650"/>
      <c r="AO17" s="651"/>
      <c r="AP17" s="653"/>
      <c r="AQ17" s="639"/>
      <c r="AR17" s="608"/>
      <c r="AS17" s="608"/>
      <c r="AT17" s="608"/>
      <c r="AU17" s="608"/>
      <c r="AV17" s="639"/>
      <c r="AW17" s="608"/>
      <c r="AX17" s="650"/>
      <c r="AY17" s="651"/>
      <c r="AZ17" s="696"/>
      <c r="BA17" s="608"/>
      <c r="BB17" s="639"/>
      <c r="BC17" s="608"/>
      <c r="BD17" s="608"/>
      <c r="BE17" s="608"/>
      <c r="BF17" s="650"/>
      <c r="BG17" s="651"/>
      <c r="BH17" s="696"/>
      <c r="BI17" s="608"/>
      <c r="BJ17" s="608"/>
      <c r="BK17" s="608"/>
      <c r="BL17" s="608"/>
      <c r="BM17" s="608"/>
      <c r="BN17" s="650"/>
      <c r="BO17" s="651"/>
      <c r="BP17" s="696"/>
      <c r="BQ17" s="608"/>
      <c r="BR17" s="608"/>
      <c r="BS17" s="608"/>
      <c r="BT17" s="608"/>
      <c r="BU17" s="608"/>
      <c r="BV17" s="650"/>
      <c r="BW17" s="651"/>
      <c r="BX17" s="696"/>
      <c r="BY17" s="608"/>
      <c r="BZ17" s="608"/>
      <c r="CA17" s="608"/>
      <c r="CB17" s="608"/>
      <c r="CC17" s="608"/>
      <c r="CD17" s="650"/>
      <c r="CE17" s="651"/>
      <c r="CF17" s="696"/>
      <c r="CG17" s="608"/>
      <c r="CH17" s="608"/>
      <c r="CI17" s="608"/>
      <c r="CJ17" s="608"/>
      <c r="CK17" s="608"/>
      <c r="CL17" s="650"/>
      <c r="CM17" s="651"/>
      <c r="CN17" s="696"/>
      <c r="CO17" s="608"/>
      <c r="CP17" s="608"/>
      <c r="CQ17" s="608"/>
      <c r="CR17" s="608"/>
      <c r="CS17" s="608"/>
      <c r="CT17" s="650"/>
      <c r="CU17" s="651"/>
      <c r="CV17" s="696"/>
      <c r="CW17" s="608"/>
      <c r="CX17" s="608"/>
      <c r="CY17" s="608"/>
      <c r="CZ17" s="608"/>
      <c r="DA17" s="608"/>
    </row>
    <row r="18" spans="2:113" ht="12.75" customHeight="1" thickBot="1" x14ac:dyDescent="0.25">
      <c r="B18" s="168"/>
      <c r="C18" s="168"/>
      <c r="D18" s="169"/>
      <c r="E18" s="169"/>
      <c r="F18" s="169"/>
      <c r="G18" s="169"/>
      <c r="H18" s="168"/>
      <c r="I18" s="168"/>
      <c r="J18" s="168"/>
      <c r="K18" s="168"/>
      <c r="L18" s="168"/>
      <c r="M18" s="168"/>
      <c r="N18" s="168"/>
      <c r="O18" s="168"/>
      <c r="P18" s="170"/>
      <c r="Q18" s="171"/>
      <c r="R18" s="172">
        <v>7</v>
      </c>
      <c r="S18" s="172"/>
      <c r="T18" s="172"/>
      <c r="U18" s="172"/>
      <c r="V18" s="173"/>
      <c r="W18" s="168"/>
      <c r="X18" s="163"/>
      <c r="Y18" s="163"/>
      <c r="Z18" s="163"/>
      <c r="AA18" s="163"/>
      <c r="AB18" s="163"/>
      <c r="AC18" s="163"/>
      <c r="AD18" s="697"/>
      <c r="AE18" s="697"/>
      <c r="AF18" s="169"/>
      <c r="AG18" s="169"/>
      <c r="AH18" s="169"/>
      <c r="AI18" s="169"/>
      <c r="AJ18" s="168"/>
      <c r="AK18" s="168"/>
      <c r="AL18" s="168"/>
      <c r="AM18" s="168"/>
      <c r="AN18" s="168"/>
      <c r="AO18" s="168"/>
      <c r="AP18" s="169"/>
      <c r="AQ18" s="169"/>
      <c r="AR18" s="169"/>
      <c r="AS18" s="169"/>
      <c r="AT18" s="168"/>
      <c r="AU18" s="168"/>
      <c r="AV18" s="168"/>
      <c r="AW18" s="168"/>
      <c r="AX18" s="168"/>
      <c r="AY18" s="168"/>
      <c r="AZ18" s="169"/>
      <c r="BA18" s="169"/>
      <c r="BB18" s="169"/>
      <c r="BC18" s="169"/>
      <c r="BD18" s="168"/>
      <c r="BE18" s="168"/>
      <c r="BF18" s="168"/>
      <c r="BG18" s="168"/>
      <c r="BH18" s="169"/>
      <c r="BI18" s="169"/>
      <c r="BJ18" s="169"/>
      <c r="BK18" s="169"/>
      <c r="BL18" s="168"/>
      <c r="BM18" s="168"/>
      <c r="BN18" s="168"/>
      <c r="BO18" s="168"/>
      <c r="BP18" s="169"/>
      <c r="BQ18" s="169"/>
      <c r="BR18" s="169"/>
      <c r="BS18" s="169"/>
      <c r="BT18" s="168"/>
      <c r="BU18" s="168"/>
      <c r="BV18" s="168"/>
      <c r="BW18" s="168"/>
      <c r="BX18" s="169"/>
      <c r="BY18" s="169"/>
      <c r="BZ18" s="169"/>
      <c r="CA18" s="169"/>
      <c r="CB18" s="168"/>
      <c r="CC18" s="168"/>
      <c r="CD18" s="168"/>
      <c r="CE18" s="168"/>
      <c r="CF18" s="169"/>
      <c r="CG18" s="169"/>
      <c r="CH18" s="169"/>
      <c r="CI18" s="169"/>
      <c r="CJ18" s="168"/>
      <c r="CK18" s="168"/>
      <c r="CL18" s="168"/>
      <c r="CM18" s="168"/>
      <c r="CN18" s="169"/>
      <c r="CO18" s="169"/>
      <c r="CP18" s="169"/>
      <c r="CQ18" s="169"/>
      <c r="CR18" s="168"/>
      <c r="CS18" s="168"/>
      <c r="CT18" s="168"/>
      <c r="CU18" s="168"/>
      <c r="CV18" s="169"/>
      <c r="CW18" s="169"/>
      <c r="CX18" s="169"/>
      <c r="CY18" s="169"/>
      <c r="CZ18" s="168"/>
      <c r="DA18" s="168"/>
    </row>
    <row r="19" spans="2:113" ht="13.5" customHeight="1" thickBot="1" x14ac:dyDescent="0.25">
      <c r="B19" s="663"/>
      <c r="C19" s="663"/>
      <c r="D19" s="663"/>
      <c r="E19" s="663"/>
      <c r="F19" s="663"/>
      <c r="G19" s="663"/>
      <c r="H19" s="174"/>
      <c r="I19" s="174"/>
      <c r="J19" s="174"/>
      <c r="K19" s="174"/>
      <c r="L19" s="338"/>
      <c r="M19" s="338"/>
      <c r="N19" s="338"/>
      <c r="O19" s="338"/>
      <c r="P19" s="664"/>
      <c r="Q19" s="664"/>
      <c r="R19" s="664"/>
      <c r="S19" s="664"/>
      <c r="T19" s="664"/>
      <c r="U19" s="664"/>
      <c r="W19" s="174"/>
      <c r="X19" s="163"/>
      <c r="Y19" s="163"/>
      <c r="Z19" s="163"/>
      <c r="AA19" s="163"/>
      <c r="AB19" s="163"/>
      <c r="AC19" s="163"/>
      <c r="AD19" s="663"/>
      <c r="AE19" s="663"/>
      <c r="AF19" s="663"/>
      <c r="AG19" s="663"/>
      <c r="AH19" s="663"/>
      <c r="AI19" s="663"/>
      <c r="AJ19" s="174"/>
      <c r="AK19" s="174"/>
      <c r="AL19" s="174"/>
      <c r="AM19" s="174"/>
      <c r="AN19" s="663"/>
      <c r="AO19" s="663"/>
      <c r="AP19" s="663"/>
      <c r="AQ19" s="663"/>
      <c r="AR19" s="663"/>
      <c r="AS19" s="663"/>
      <c r="AT19" s="174"/>
      <c r="AU19" s="174"/>
      <c r="AV19" s="174"/>
      <c r="AW19" s="174"/>
      <c r="AX19" s="663"/>
      <c r="AY19" s="663"/>
      <c r="AZ19" s="663"/>
      <c r="BA19" s="663"/>
      <c r="BB19" s="663"/>
      <c r="BC19" s="663"/>
      <c r="BD19" s="174"/>
      <c r="BE19" s="174"/>
      <c r="BF19" s="663"/>
      <c r="BG19" s="663"/>
      <c r="BH19" s="663"/>
      <c r="BI19" s="663"/>
      <c r="BJ19" s="663"/>
      <c r="BK19" s="663"/>
      <c r="BL19" s="174"/>
      <c r="BM19" s="174"/>
      <c r="BN19" s="663"/>
      <c r="BO19" s="663"/>
      <c r="BP19" s="663"/>
      <c r="BQ19" s="663"/>
      <c r="BR19" s="663"/>
      <c r="BS19" s="663"/>
      <c r="BT19" s="174"/>
      <c r="BU19" s="174"/>
      <c r="BV19" s="663"/>
      <c r="BW19" s="663"/>
      <c r="BX19" s="663"/>
      <c r="BY19" s="663"/>
      <c r="BZ19" s="663"/>
      <c r="CA19" s="663"/>
      <c r="CB19" s="174"/>
      <c r="CC19" s="174"/>
      <c r="CD19" s="663"/>
      <c r="CE19" s="663"/>
      <c r="CF19" s="663"/>
      <c r="CG19" s="663"/>
      <c r="CH19" s="663"/>
      <c r="CI19" s="663"/>
      <c r="CJ19" s="174"/>
      <c r="CK19" s="174"/>
      <c r="CL19" s="663"/>
      <c r="CM19" s="663"/>
      <c r="CN19" s="663"/>
      <c r="CO19" s="663"/>
      <c r="CP19" s="663"/>
      <c r="CQ19" s="663"/>
      <c r="CR19" s="174"/>
      <c r="CS19" s="174"/>
      <c r="CT19" s="663"/>
      <c r="CU19" s="663"/>
      <c r="CV19" s="663"/>
      <c r="CW19" s="663"/>
      <c r="CX19" s="663"/>
      <c r="CY19" s="663"/>
      <c r="CZ19" s="174"/>
      <c r="DA19" s="174"/>
    </row>
    <row r="20" spans="2:113" ht="16.5" customHeight="1" x14ac:dyDescent="0.2">
      <c r="B20" s="619" t="s">
        <v>56</v>
      </c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1"/>
      <c r="P20" s="619" t="s">
        <v>56</v>
      </c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0"/>
      <c r="AB20" s="620"/>
      <c r="AC20" s="621"/>
      <c r="AD20" s="619" t="s">
        <v>56</v>
      </c>
      <c r="AE20" s="620"/>
      <c r="AF20" s="620"/>
      <c r="AG20" s="620"/>
      <c r="AH20" s="620"/>
      <c r="AI20" s="620"/>
      <c r="AJ20" s="620"/>
      <c r="AK20" s="621"/>
      <c r="AL20" s="284"/>
      <c r="AM20" s="288"/>
      <c r="AN20" s="619" t="s">
        <v>56</v>
      </c>
      <c r="AO20" s="620"/>
      <c r="AP20" s="620"/>
      <c r="AQ20" s="620"/>
      <c r="AR20" s="620"/>
      <c r="AS20" s="620"/>
      <c r="AT20" s="620"/>
      <c r="AU20" s="621"/>
      <c r="AV20" s="284"/>
      <c r="AW20" s="288"/>
      <c r="AX20" s="619" t="s">
        <v>56</v>
      </c>
      <c r="AY20" s="620"/>
      <c r="AZ20" s="620"/>
      <c r="BA20" s="621"/>
      <c r="BB20" s="284"/>
      <c r="BC20" s="284"/>
      <c r="BD20" s="284"/>
      <c r="BE20" s="288"/>
      <c r="BF20" s="505"/>
      <c r="BG20" s="506"/>
      <c r="BH20" s="506"/>
      <c r="BI20" s="506"/>
      <c r="BJ20" s="506"/>
      <c r="BK20" s="506"/>
      <c r="BL20" s="506"/>
      <c r="BM20" s="507"/>
      <c r="BN20" s="505"/>
      <c r="BO20" s="506"/>
      <c r="BP20" s="506"/>
      <c r="BQ20" s="506"/>
      <c r="BR20" s="506"/>
      <c r="BS20" s="506"/>
      <c r="BT20" s="506"/>
      <c r="BU20" s="507"/>
      <c r="BV20" s="505"/>
      <c r="BW20" s="506"/>
      <c r="BX20" s="506"/>
      <c r="BY20" s="506"/>
      <c r="BZ20" s="506"/>
      <c r="CA20" s="506"/>
      <c r="CB20" s="506"/>
      <c r="CC20" s="507"/>
      <c r="CD20" s="505"/>
      <c r="CE20" s="506"/>
      <c r="CF20" s="506"/>
      <c r="CG20" s="506"/>
      <c r="CH20" s="506"/>
      <c r="CI20" s="506"/>
      <c r="CJ20" s="506"/>
      <c r="CK20" s="507"/>
      <c r="CL20" s="505"/>
      <c r="CM20" s="506"/>
      <c r="CN20" s="506"/>
      <c r="CO20" s="506"/>
      <c r="CP20" s="506"/>
      <c r="CQ20" s="506"/>
      <c r="CR20" s="506"/>
      <c r="CS20" s="507"/>
      <c r="CT20" s="505"/>
      <c r="CU20" s="506"/>
      <c r="CV20" s="506"/>
      <c r="CW20" s="506"/>
      <c r="CX20" s="506"/>
      <c r="CY20" s="506"/>
      <c r="CZ20" s="506"/>
      <c r="DA20" s="507"/>
      <c r="DB20" s="505"/>
      <c r="DC20" s="506"/>
      <c r="DD20" s="506"/>
      <c r="DE20" s="506"/>
      <c r="DF20" s="506"/>
      <c r="DG20" s="506"/>
      <c r="DH20" s="506"/>
      <c r="DI20" s="507"/>
    </row>
    <row r="21" spans="2:113" ht="16.5" customHeight="1" thickBot="1" x14ac:dyDescent="0.25">
      <c r="B21" s="622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4"/>
      <c r="P21" s="622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23"/>
      <c r="AB21" s="623"/>
      <c r="AC21" s="624"/>
      <c r="AD21" s="622"/>
      <c r="AE21" s="811"/>
      <c r="AF21" s="811"/>
      <c r="AG21" s="811"/>
      <c r="AH21" s="811"/>
      <c r="AI21" s="811"/>
      <c r="AJ21" s="811"/>
      <c r="AK21" s="624"/>
      <c r="AL21" s="287"/>
      <c r="AM21" s="299"/>
      <c r="AN21" s="622"/>
      <c r="AO21" s="811"/>
      <c r="AP21" s="811"/>
      <c r="AQ21" s="811"/>
      <c r="AR21" s="811"/>
      <c r="AS21" s="811"/>
      <c r="AT21" s="811"/>
      <c r="AU21" s="624"/>
      <c r="AV21" s="287"/>
      <c r="AW21" s="299"/>
      <c r="AX21" s="628"/>
      <c r="AY21" s="629"/>
      <c r="AZ21" s="629"/>
      <c r="BA21" s="630"/>
      <c r="BB21" s="289"/>
      <c r="BC21" s="289"/>
      <c r="BD21" s="289"/>
      <c r="BE21" s="290"/>
      <c r="BF21" s="508"/>
      <c r="BG21" s="509"/>
      <c r="BH21" s="509"/>
      <c r="BI21" s="509"/>
      <c r="BJ21" s="509"/>
      <c r="BK21" s="509"/>
      <c r="BL21" s="509"/>
      <c r="BM21" s="510"/>
      <c r="BN21" s="508"/>
      <c r="BO21" s="509"/>
      <c r="BP21" s="509"/>
      <c r="BQ21" s="509"/>
      <c r="BR21" s="509"/>
      <c r="BS21" s="509"/>
      <c r="BT21" s="509"/>
      <c r="BU21" s="510"/>
      <c r="BV21" s="508"/>
      <c r="BW21" s="509"/>
      <c r="BX21" s="509"/>
      <c r="BY21" s="509"/>
      <c r="BZ21" s="509"/>
      <c r="CA21" s="509"/>
      <c r="CB21" s="509"/>
      <c r="CC21" s="510"/>
      <c r="CD21" s="508"/>
      <c r="CE21" s="509"/>
      <c r="CF21" s="509"/>
      <c r="CG21" s="509"/>
      <c r="CH21" s="509"/>
      <c r="CI21" s="509"/>
      <c r="CJ21" s="509"/>
      <c r="CK21" s="510"/>
      <c r="CL21" s="508"/>
      <c r="CM21" s="509"/>
      <c r="CN21" s="509"/>
      <c r="CO21" s="509"/>
      <c r="CP21" s="509"/>
      <c r="CQ21" s="509"/>
      <c r="CR21" s="509"/>
      <c r="CS21" s="510"/>
      <c r="CT21" s="508"/>
      <c r="CU21" s="509"/>
      <c r="CV21" s="509"/>
      <c r="CW21" s="509"/>
      <c r="CX21" s="509"/>
      <c r="CY21" s="509"/>
      <c r="CZ21" s="509"/>
      <c r="DA21" s="510"/>
      <c r="DB21" s="508"/>
      <c r="DC21" s="509"/>
      <c r="DD21" s="509"/>
      <c r="DE21" s="509"/>
      <c r="DF21" s="509"/>
      <c r="DG21" s="509"/>
      <c r="DH21" s="509"/>
      <c r="DI21" s="510"/>
    </row>
    <row r="22" spans="2:113" ht="12.75" customHeight="1" thickBot="1" x14ac:dyDescent="0.25">
      <c r="B22" s="622"/>
      <c r="C22" s="623"/>
      <c r="D22" s="623"/>
      <c r="E22" s="623"/>
      <c r="F22" s="623"/>
      <c r="G22" s="623"/>
      <c r="H22" s="623"/>
      <c r="I22" s="623"/>
      <c r="J22" s="623"/>
      <c r="K22" s="623"/>
      <c r="L22" s="623"/>
      <c r="M22" s="623"/>
      <c r="N22" s="623"/>
      <c r="O22" s="624"/>
      <c r="P22" s="628"/>
      <c r="Q22" s="629"/>
      <c r="R22" s="629"/>
      <c r="S22" s="629"/>
      <c r="T22" s="629"/>
      <c r="U22" s="629"/>
      <c r="V22" s="629"/>
      <c r="W22" s="629"/>
      <c r="X22" s="629"/>
      <c r="Y22" s="629"/>
      <c r="Z22" s="629"/>
      <c r="AA22" s="629"/>
      <c r="AB22" s="629"/>
      <c r="AC22" s="630"/>
      <c r="AD22" s="628"/>
      <c r="AE22" s="629"/>
      <c r="AF22" s="629"/>
      <c r="AG22" s="629"/>
      <c r="AH22" s="629"/>
      <c r="AI22" s="629"/>
      <c r="AJ22" s="629"/>
      <c r="AK22" s="630"/>
      <c r="AL22" s="289"/>
      <c r="AM22" s="290"/>
      <c r="AN22" s="628"/>
      <c r="AO22" s="629"/>
      <c r="AP22" s="629"/>
      <c r="AQ22" s="629"/>
      <c r="AR22" s="629"/>
      <c r="AS22" s="629"/>
      <c r="AT22" s="629"/>
      <c r="AU22" s="630"/>
      <c r="AV22" s="289"/>
      <c r="AW22" s="290"/>
      <c r="AX22" s="511"/>
      <c r="AY22" s="512"/>
      <c r="AZ22" s="512"/>
      <c r="BA22" s="513"/>
      <c r="BB22" s="165"/>
      <c r="BC22" s="165"/>
      <c r="BD22" s="165"/>
      <c r="BE22" s="164"/>
      <c r="BF22" s="512"/>
      <c r="BG22" s="512"/>
      <c r="BH22" s="512"/>
      <c r="BI22" s="512"/>
      <c r="BJ22" s="512"/>
      <c r="BK22" s="512"/>
      <c r="BL22" s="512"/>
      <c r="BM22" s="512"/>
      <c r="BN22" s="512"/>
      <c r="BO22" s="512"/>
      <c r="BP22" s="512"/>
      <c r="BQ22" s="512"/>
      <c r="BR22" s="512"/>
      <c r="BS22" s="512"/>
      <c r="BT22" s="512"/>
      <c r="BU22" s="512"/>
      <c r="BV22" s="512"/>
      <c r="BW22" s="512"/>
      <c r="BX22" s="512"/>
      <c r="BY22" s="512"/>
      <c r="BZ22" s="512"/>
      <c r="CA22" s="512"/>
      <c r="CB22" s="512"/>
      <c r="CC22" s="512"/>
      <c r="CD22" s="512"/>
      <c r="CE22" s="512"/>
      <c r="CF22" s="512"/>
      <c r="CG22" s="512"/>
      <c r="CH22" s="512"/>
      <c r="CI22" s="512"/>
      <c r="CJ22" s="512"/>
      <c r="CK22" s="512"/>
      <c r="CL22" s="512"/>
      <c r="CM22" s="512"/>
      <c r="CN22" s="512"/>
      <c r="CO22" s="512"/>
      <c r="CP22" s="512"/>
      <c r="CQ22" s="512"/>
      <c r="CR22" s="512"/>
      <c r="CS22" s="512"/>
      <c r="CT22" s="512"/>
      <c r="CU22" s="512"/>
      <c r="CV22" s="512"/>
      <c r="CW22" s="512"/>
      <c r="CX22" s="512"/>
      <c r="CY22" s="512"/>
      <c r="CZ22" s="512"/>
      <c r="DA22" s="512"/>
      <c r="DB22" s="512"/>
      <c r="DC22" s="512"/>
      <c r="DD22" s="512"/>
      <c r="DE22" s="512"/>
      <c r="DF22" s="512"/>
      <c r="DG22" s="512"/>
      <c r="DH22" s="512"/>
      <c r="DI22" s="512"/>
    </row>
    <row r="23" spans="2:113" ht="21.75" customHeight="1" thickBot="1" x14ac:dyDescent="0.25">
      <c r="B23" s="698" t="s">
        <v>57</v>
      </c>
      <c r="C23" s="699"/>
      <c r="D23" s="609" t="str">
        <f>D5</f>
        <v>Sondeo 1</v>
      </c>
      <c r="E23" s="610"/>
      <c r="F23" s="610"/>
      <c r="G23" s="610"/>
      <c r="H23" s="610"/>
      <c r="I23" s="610"/>
      <c r="J23" s="610"/>
      <c r="K23" s="610"/>
      <c r="L23" s="610"/>
      <c r="M23" s="610"/>
      <c r="N23" s="610"/>
      <c r="O23" s="611"/>
      <c r="P23" s="700" t="s">
        <v>57</v>
      </c>
      <c r="Q23" s="701"/>
      <c r="R23" s="625" t="str">
        <f>R5</f>
        <v>Sondeo 2</v>
      </c>
      <c r="S23" s="626"/>
      <c r="T23" s="626"/>
      <c r="U23" s="626"/>
      <c r="V23" s="626"/>
      <c r="W23" s="626"/>
      <c r="X23" s="626"/>
      <c r="Y23" s="626"/>
      <c r="Z23" s="626"/>
      <c r="AA23" s="626"/>
      <c r="AB23" s="626"/>
      <c r="AC23" s="627"/>
      <c r="AD23" s="702" t="s">
        <v>57</v>
      </c>
      <c r="AE23" s="703"/>
      <c r="AF23" s="609" t="str">
        <f>AF5</f>
        <v>Sondeo 3</v>
      </c>
      <c r="AG23" s="610"/>
      <c r="AH23" s="610"/>
      <c r="AI23" s="610"/>
      <c r="AJ23" s="610"/>
      <c r="AK23" s="611"/>
      <c r="AL23" s="167"/>
      <c r="AM23" s="166"/>
      <c r="AN23" s="704" t="s">
        <v>57</v>
      </c>
      <c r="AO23" s="705"/>
      <c r="AP23" s="812" t="str">
        <f>AP5</f>
        <v>Sondeo 4</v>
      </c>
      <c r="AQ23" s="610"/>
      <c r="AR23" s="610"/>
      <c r="AS23" s="610"/>
      <c r="AT23" s="610"/>
      <c r="AU23" s="611"/>
      <c r="AV23" s="167"/>
      <c r="AW23" s="166"/>
      <c r="AX23" s="522" t="s">
        <v>57</v>
      </c>
      <c r="AY23" s="523"/>
      <c r="AZ23" s="175">
        <v>5</v>
      </c>
      <c r="BA23" s="176">
        <v>5</v>
      </c>
      <c r="BB23" s="178">
        <v>5</v>
      </c>
      <c r="BC23" s="175">
        <v>5</v>
      </c>
      <c r="BD23" s="175">
        <v>5</v>
      </c>
      <c r="BE23" s="175">
        <v>5</v>
      </c>
      <c r="BF23" s="522"/>
      <c r="BG23" s="523"/>
      <c r="BH23" s="175"/>
      <c r="BI23" s="175"/>
      <c r="BJ23" s="175"/>
      <c r="BK23" s="175"/>
      <c r="BL23" s="175"/>
      <c r="BM23" s="175"/>
      <c r="BN23" s="522"/>
      <c r="BO23" s="523"/>
      <c r="BP23" s="175"/>
      <c r="BQ23" s="175"/>
      <c r="BR23" s="175"/>
      <c r="BS23" s="175"/>
      <c r="BT23" s="175"/>
      <c r="BU23" s="175"/>
      <c r="BV23" s="522"/>
      <c r="BW23" s="523"/>
      <c r="BX23" s="175"/>
      <c r="BY23" s="175"/>
      <c r="BZ23" s="175"/>
      <c r="CA23" s="175"/>
      <c r="CB23" s="175"/>
      <c r="CC23" s="176"/>
      <c r="CD23" s="522"/>
      <c r="CE23" s="523"/>
      <c r="CF23" s="175"/>
      <c r="CG23" s="175"/>
      <c r="CH23" s="175"/>
      <c r="CI23" s="175"/>
      <c r="CJ23" s="175"/>
      <c r="CK23" s="176"/>
      <c r="CL23" s="522"/>
      <c r="CM23" s="523"/>
      <c r="CN23" s="175"/>
      <c r="CO23" s="175"/>
      <c r="CP23" s="175"/>
      <c r="CQ23" s="175"/>
      <c r="CR23" s="175"/>
      <c r="CS23" s="176"/>
      <c r="CT23" s="522"/>
      <c r="CU23" s="523"/>
      <c r="CV23" s="175"/>
      <c r="CW23" s="175"/>
      <c r="CX23" s="175"/>
      <c r="CY23" s="175"/>
      <c r="CZ23" s="175"/>
      <c r="DA23" s="176"/>
      <c r="DB23" s="522"/>
      <c r="DC23" s="523"/>
      <c r="DD23" s="175"/>
      <c r="DE23" s="175"/>
      <c r="DF23" s="175"/>
      <c r="DG23" s="175"/>
      <c r="DH23" s="175"/>
      <c r="DI23" s="176"/>
    </row>
    <row r="24" spans="2:113" ht="16.5" customHeight="1" thickBot="1" x14ac:dyDescent="0.25">
      <c r="B24" s="654" t="s">
        <v>58</v>
      </c>
      <c r="C24" s="655"/>
      <c r="D24" s="657" t="s">
        <v>59</v>
      </c>
      <c r="E24" s="657" t="s">
        <v>60</v>
      </c>
      <c r="F24" s="641" t="s">
        <v>61</v>
      </c>
      <c r="G24" s="641" t="s">
        <v>62</v>
      </c>
      <c r="H24" s="641" t="s">
        <v>64</v>
      </c>
      <c r="I24" s="641" t="s">
        <v>69</v>
      </c>
      <c r="J24" s="618" t="s">
        <v>70</v>
      </c>
      <c r="K24" s="618" t="s">
        <v>77</v>
      </c>
      <c r="L24" s="618" t="s">
        <v>71</v>
      </c>
      <c r="M24" s="618" t="s">
        <v>122</v>
      </c>
      <c r="N24" s="618" t="s">
        <v>151</v>
      </c>
      <c r="O24" s="618" t="s">
        <v>152</v>
      </c>
      <c r="P24" s="654" t="s">
        <v>58</v>
      </c>
      <c r="Q24" s="655"/>
      <c r="R24" s="603" t="s">
        <v>59</v>
      </c>
      <c r="S24" s="603" t="s">
        <v>60</v>
      </c>
      <c r="T24" s="640" t="s">
        <v>61</v>
      </c>
      <c r="U24" s="631" t="s">
        <v>62</v>
      </c>
      <c r="V24" s="631" t="s">
        <v>64</v>
      </c>
      <c r="W24" s="631" t="s">
        <v>69</v>
      </c>
      <c r="X24" s="618" t="s">
        <v>70</v>
      </c>
      <c r="Y24" s="618" t="s">
        <v>77</v>
      </c>
      <c r="Z24" s="618" t="s">
        <v>71</v>
      </c>
      <c r="AA24" s="618" t="s">
        <v>122</v>
      </c>
      <c r="AB24" s="618" t="s">
        <v>151</v>
      </c>
      <c r="AC24" s="618" t="s">
        <v>152</v>
      </c>
      <c r="AD24" s="654" t="s">
        <v>58</v>
      </c>
      <c r="AE24" s="655"/>
      <c r="AF24" s="657" t="s">
        <v>59</v>
      </c>
      <c r="AG24" s="657" t="s">
        <v>60</v>
      </c>
      <c r="AH24" s="641" t="s">
        <v>61</v>
      </c>
      <c r="AI24" s="641" t="s">
        <v>62</v>
      </c>
      <c r="AJ24" s="641" t="s">
        <v>64</v>
      </c>
      <c r="AK24" s="641" t="s">
        <v>69</v>
      </c>
      <c r="AL24" s="631" t="s">
        <v>70</v>
      </c>
      <c r="AM24" s="631" t="s">
        <v>77</v>
      </c>
      <c r="AN24" s="654" t="s">
        <v>58</v>
      </c>
      <c r="AO24" s="655"/>
      <c r="AP24" s="657" t="s">
        <v>59</v>
      </c>
      <c r="AQ24" s="657" t="s">
        <v>60</v>
      </c>
      <c r="AR24" s="641" t="s">
        <v>61</v>
      </c>
      <c r="AS24" s="641" t="s">
        <v>62</v>
      </c>
      <c r="AT24" s="641" t="s">
        <v>64</v>
      </c>
      <c r="AU24" s="641" t="s">
        <v>69</v>
      </c>
      <c r="AV24" s="631" t="s">
        <v>70</v>
      </c>
      <c r="AW24" s="631" t="s">
        <v>77</v>
      </c>
      <c r="AX24" s="524" t="s">
        <v>58</v>
      </c>
      <c r="AY24" s="525"/>
      <c r="AZ24" s="657" t="s">
        <v>59</v>
      </c>
      <c r="BA24" s="657" t="s">
        <v>60</v>
      </c>
      <c r="BB24" s="641" t="s">
        <v>61</v>
      </c>
      <c r="BC24" s="641" t="s">
        <v>62</v>
      </c>
      <c r="BD24" s="641" t="s">
        <v>64</v>
      </c>
      <c r="BE24" s="641" t="s">
        <v>69</v>
      </c>
      <c r="BF24" s="524"/>
      <c r="BG24" s="525"/>
      <c r="BH24" s="528"/>
      <c r="BI24" s="528"/>
      <c r="BJ24" s="528"/>
      <c r="BK24" s="528"/>
      <c r="BL24" s="528"/>
      <c r="BM24" s="530"/>
      <c r="BN24" s="524"/>
      <c r="BO24" s="525"/>
      <c r="BP24" s="528"/>
      <c r="BQ24" s="528"/>
      <c r="BR24" s="528"/>
      <c r="BS24" s="528"/>
      <c r="BT24" s="528"/>
      <c r="BU24" s="530"/>
      <c r="BV24" s="524"/>
      <c r="BW24" s="525"/>
      <c r="BX24" s="528"/>
      <c r="BY24" s="528"/>
      <c r="BZ24" s="528"/>
      <c r="CA24" s="528"/>
      <c r="CB24" s="528"/>
      <c r="CC24" s="530"/>
      <c r="CD24" s="524"/>
      <c r="CE24" s="525"/>
      <c r="CF24" s="528"/>
      <c r="CG24" s="528"/>
      <c r="CH24" s="528"/>
      <c r="CI24" s="528"/>
      <c r="CJ24" s="528"/>
      <c r="CK24" s="530"/>
      <c r="CL24" s="524"/>
      <c r="CM24" s="525"/>
      <c r="CN24" s="528"/>
      <c r="CO24" s="528"/>
      <c r="CP24" s="528"/>
      <c r="CQ24" s="528"/>
      <c r="CR24" s="528"/>
      <c r="CS24" s="530"/>
      <c r="CT24" s="524"/>
      <c r="CU24" s="525"/>
      <c r="CV24" s="528"/>
      <c r="CW24" s="528"/>
      <c r="CX24" s="528"/>
      <c r="CY24" s="528"/>
      <c r="CZ24" s="528"/>
      <c r="DA24" s="530"/>
      <c r="DB24" s="524"/>
      <c r="DC24" s="525"/>
      <c r="DD24" s="528"/>
      <c r="DE24" s="528"/>
      <c r="DF24" s="528"/>
      <c r="DG24" s="528"/>
      <c r="DH24" s="528"/>
      <c r="DI24" s="530"/>
    </row>
    <row r="25" spans="2:113" ht="16.5" customHeight="1" thickBot="1" x14ac:dyDescent="0.25">
      <c r="B25" s="526"/>
      <c r="C25" s="656"/>
      <c r="D25" s="657"/>
      <c r="E25" s="657"/>
      <c r="F25" s="641"/>
      <c r="G25" s="641"/>
      <c r="H25" s="641"/>
      <c r="I25" s="641"/>
      <c r="J25" s="515"/>
      <c r="K25" s="515"/>
      <c r="L25" s="515"/>
      <c r="M25" s="515"/>
      <c r="N25" s="515"/>
      <c r="O25" s="515"/>
      <c r="P25" s="526"/>
      <c r="Q25" s="656"/>
      <c r="R25" s="657"/>
      <c r="S25" s="657"/>
      <c r="T25" s="641"/>
      <c r="U25" s="515"/>
      <c r="V25" s="515"/>
      <c r="W25" s="515"/>
      <c r="X25" s="515"/>
      <c r="Y25" s="515"/>
      <c r="Z25" s="515"/>
      <c r="AA25" s="515"/>
      <c r="AB25" s="515"/>
      <c r="AC25" s="515"/>
      <c r="AD25" s="526"/>
      <c r="AE25" s="656"/>
      <c r="AF25" s="657"/>
      <c r="AG25" s="657"/>
      <c r="AH25" s="641"/>
      <c r="AI25" s="641"/>
      <c r="AJ25" s="641"/>
      <c r="AK25" s="641"/>
      <c r="AL25" s="515"/>
      <c r="AM25" s="515"/>
      <c r="AN25" s="526"/>
      <c r="AO25" s="656"/>
      <c r="AP25" s="657"/>
      <c r="AQ25" s="657"/>
      <c r="AR25" s="641"/>
      <c r="AS25" s="641"/>
      <c r="AT25" s="641"/>
      <c r="AU25" s="641"/>
      <c r="AV25" s="515"/>
      <c r="AW25" s="515"/>
      <c r="AX25" s="526"/>
      <c r="AY25" s="527"/>
      <c r="AZ25" s="657"/>
      <c r="BA25" s="657"/>
      <c r="BB25" s="641"/>
      <c r="BC25" s="641"/>
      <c r="BD25" s="641"/>
      <c r="BE25" s="641"/>
      <c r="BF25" s="526"/>
      <c r="BG25" s="527"/>
      <c r="BH25" s="529"/>
      <c r="BI25" s="529"/>
      <c r="BJ25" s="529"/>
      <c r="BK25" s="529"/>
      <c r="BL25" s="529"/>
      <c r="BM25" s="531"/>
      <c r="BN25" s="526"/>
      <c r="BO25" s="527"/>
      <c r="BP25" s="529"/>
      <c r="BQ25" s="529"/>
      <c r="BR25" s="529"/>
      <c r="BS25" s="529"/>
      <c r="BT25" s="529"/>
      <c r="BU25" s="531"/>
      <c r="BV25" s="526"/>
      <c r="BW25" s="527"/>
      <c r="BX25" s="529"/>
      <c r="BY25" s="529"/>
      <c r="BZ25" s="529"/>
      <c r="CA25" s="529"/>
      <c r="CB25" s="529"/>
      <c r="CC25" s="531"/>
      <c r="CD25" s="526"/>
      <c r="CE25" s="527"/>
      <c r="CF25" s="529"/>
      <c r="CG25" s="529"/>
      <c r="CH25" s="529"/>
      <c r="CI25" s="529"/>
      <c r="CJ25" s="529"/>
      <c r="CK25" s="531"/>
      <c r="CL25" s="526"/>
      <c r="CM25" s="527"/>
      <c r="CN25" s="529"/>
      <c r="CO25" s="529"/>
      <c r="CP25" s="529"/>
      <c r="CQ25" s="529"/>
      <c r="CR25" s="529"/>
      <c r="CS25" s="531"/>
      <c r="CT25" s="526"/>
      <c r="CU25" s="527"/>
      <c r="CV25" s="529"/>
      <c r="CW25" s="529"/>
      <c r="CX25" s="529"/>
      <c r="CY25" s="529"/>
      <c r="CZ25" s="529"/>
      <c r="DA25" s="531"/>
      <c r="DB25" s="526"/>
      <c r="DC25" s="527"/>
      <c r="DD25" s="529"/>
      <c r="DE25" s="529"/>
      <c r="DF25" s="529"/>
      <c r="DG25" s="529"/>
      <c r="DH25" s="529"/>
      <c r="DI25" s="531"/>
    </row>
    <row r="26" spans="2:113" ht="17.25" customHeight="1" x14ac:dyDescent="0.2">
      <c r="B26" s="516" t="s">
        <v>63</v>
      </c>
      <c r="C26" s="722"/>
      <c r="D26" s="580"/>
      <c r="E26" s="580"/>
      <c r="F26" s="580"/>
      <c r="G26" s="580"/>
      <c r="H26" s="580"/>
      <c r="I26" s="580"/>
      <c r="J26" s="580"/>
      <c r="K26" s="580"/>
      <c r="L26" s="580"/>
      <c r="M26" s="580"/>
      <c r="N26" s="580"/>
      <c r="O26" s="580"/>
      <c r="P26" s="665" t="s">
        <v>63</v>
      </c>
      <c r="Q26" s="666"/>
      <c r="R26" s="580"/>
      <c r="S26" s="580"/>
      <c r="T26" s="580"/>
      <c r="U26" s="580"/>
      <c r="V26" s="580"/>
      <c r="W26" s="580"/>
      <c r="X26" s="580"/>
      <c r="Y26" s="580"/>
      <c r="Z26" s="580"/>
      <c r="AA26" s="580"/>
      <c r="AB26" s="580"/>
      <c r="AC26" s="580"/>
      <c r="AD26" s="721" t="s">
        <v>83</v>
      </c>
      <c r="AE26" s="722"/>
      <c r="AF26" s="718"/>
      <c r="AG26" s="718"/>
      <c r="AH26" s="718"/>
      <c r="AI26" s="718"/>
      <c r="AJ26" s="718"/>
      <c r="AK26" s="718"/>
      <c r="AL26" s="709"/>
      <c r="AM26" s="718"/>
      <c r="AN26" s="721" t="s">
        <v>83</v>
      </c>
      <c r="AO26" s="722"/>
      <c r="AP26" s="718"/>
      <c r="AQ26" s="718"/>
      <c r="AR26" s="718"/>
      <c r="AS26" s="718"/>
      <c r="AT26" s="718"/>
      <c r="AU26" s="718"/>
      <c r="AV26" s="709"/>
      <c r="AW26" s="718"/>
      <c r="AX26" s="721" t="s">
        <v>83</v>
      </c>
      <c r="AY26" s="722"/>
      <c r="AZ26" s="502"/>
      <c r="BA26" s="502"/>
      <c r="BB26" s="709"/>
      <c r="BC26" s="502"/>
      <c r="BD26" s="502"/>
      <c r="BE26" s="502"/>
      <c r="BF26" s="712"/>
      <c r="BG26" s="713"/>
      <c r="BH26" s="706"/>
      <c r="BI26" s="706"/>
      <c r="BJ26" s="706"/>
      <c r="BK26" s="706"/>
      <c r="BL26" s="706"/>
      <c r="BM26" s="706"/>
      <c r="BN26" s="712"/>
      <c r="BO26" s="713"/>
      <c r="BP26" s="706"/>
      <c r="BQ26" s="706"/>
      <c r="BR26" s="706"/>
      <c r="BS26" s="706"/>
      <c r="BT26" s="706"/>
      <c r="BU26" s="706"/>
      <c r="BV26" s="712"/>
      <c r="BW26" s="713"/>
      <c r="BX26" s="706"/>
      <c r="BY26" s="706"/>
      <c r="BZ26" s="706"/>
      <c r="CA26" s="706"/>
      <c r="CB26" s="706"/>
      <c r="CC26" s="706"/>
      <c r="CD26" s="712"/>
      <c r="CE26" s="713"/>
      <c r="CF26" s="706"/>
      <c r="CG26" s="706"/>
      <c r="CH26" s="706"/>
      <c r="CI26" s="706"/>
      <c r="CJ26" s="706"/>
      <c r="CK26" s="706"/>
      <c r="CL26" s="712"/>
      <c r="CM26" s="713"/>
      <c r="CN26" s="706"/>
      <c r="CO26" s="706"/>
      <c r="CP26" s="706"/>
      <c r="CQ26" s="706"/>
      <c r="CR26" s="706"/>
      <c r="CS26" s="706"/>
      <c r="CT26" s="712"/>
      <c r="CU26" s="713"/>
      <c r="CV26" s="706"/>
      <c r="CW26" s="706"/>
      <c r="CX26" s="706"/>
      <c r="CY26" s="706"/>
      <c r="CZ26" s="706"/>
      <c r="DA26" s="706"/>
      <c r="DB26" s="712"/>
      <c r="DC26" s="713"/>
      <c r="DD26" s="706"/>
      <c r="DE26" s="706"/>
      <c r="DF26" s="706"/>
      <c r="DG26" s="706"/>
      <c r="DH26" s="706"/>
      <c r="DI26" s="706"/>
    </row>
    <row r="27" spans="2:113" ht="17.25" customHeight="1" x14ac:dyDescent="0.2">
      <c r="B27" s="518"/>
      <c r="C27" s="723"/>
      <c r="D27" s="581"/>
      <c r="E27" s="581"/>
      <c r="F27" s="581"/>
      <c r="G27" s="581"/>
      <c r="H27" s="581"/>
      <c r="I27" s="581"/>
      <c r="J27" s="581"/>
      <c r="K27" s="581"/>
      <c r="L27" s="581"/>
      <c r="M27" s="581"/>
      <c r="N27" s="581"/>
      <c r="O27" s="581"/>
      <c r="P27" s="667"/>
      <c r="Q27" s="668"/>
      <c r="R27" s="581"/>
      <c r="S27" s="581"/>
      <c r="T27" s="581"/>
      <c r="U27" s="581"/>
      <c r="V27" s="581"/>
      <c r="W27" s="581"/>
      <c r="X27" s="581"/>
      <c r="Y27" s="581"/>
      <c r="Z27" s="581"/>
      <c r="AA27" s="581"/>
      <c r="AB27" s="581"/>
      <c r="AC27" s="581"/>
      <c r="AD27" s="518"/>
      <c r="AE27" s="723"/>
      <c r="AF27" s="719"/>
      <c r="AG27" s="719"/>
      <c r="AH27" s="719"/>
      <c r="AI27" s="719"/>
      <c r="AJ27" s="719"/>
      <c r="AK27" s="719"/>
      <c r="AL27" s="710"/>
      <c r="AM27" s="719"/>
      <c r="AN27" s="518"/>
      <c r="AO27" s="723"/>
      <c r="AP27" s="719"/>
      <c r="AQ27" s="719"/>
      <c r="AR27" s="719"/>
      <c r="AS27" s="719"/>
      <c r="AT27" s="719"/>
      <c r="AU27" s="719"/>
      <c r="AV27" s="710"/>
      <c r="AW27" s="719"/>
      <c r="AX27" s="518"/>
      <c r="AY27" s="723"/>
      <c r="AZ27" s="503"/>
      <c r="BA27" s="503"/>
      <c r="BB27" s="710"/>
      <c r="BC27" s="503"/>
      <c r="BD27" s="503"/>
      <c r="BE27" s="503"/>
      <c r="BF27" s="714"/>
      <c r="BG27" s="715"/>
      <c r="BH27" s="707"/>
      <c r="BI27" s="707"/>
      <c r="BJ27" s="707"/>
      <c r="BK27" s="707"/>
      <c r="BL27" s="707"/>
      <c r="BM27" s="707"/>
      <c r="BN27" s="714"/>
      <c r="BO27" s="715"/>
      <c r="BP27" s="707"/>
      <c r="BQ27" s="707"/>
      <c r="BR27" s="707"/>
      <c r="BS27" s="707"/>
      <c r="BT27" s="707"/>
      <c r="BU27" s="707"/>
      <c r="BV27" s="714"/>
      <c r="BW27" s="715"/>
      <c r="BX27" s="707"/>
      <c r="BY27" s="707"/>
      <c r="BZ27" s="707"/>
      <c r="CA27" s="707"/>
      <c r="CB27" s="707"/>
      <c r="CC27" s="707"/>
      <c r="CD27" s="714"/>
      <c r="CE27" s="715"/>
      <c r="CF27" s="707"/>
      <c r="CG27" s="707"/>
      <c r="CH27" s="707"/>
      <c r="CI27" s="707"/>
      <c r="CJ27" s="707"/>
      <c r="CK27" s="707"/>
      <c r="CL27" s="714"/>
      <c r="CM27" s="715"/>
      <c r="CN27" s="707"/>
      <c r="CO27" s="707"/>
      <c r="CP27" s="707"/>
      <c r="CQ27" s="707"/>
      <c r="CR27" s="707"/>
      <c r="CS27" s="707"/>
      <c r="CT27" s="714"/>
      <c r="CU27" s="715"/>
      <c r="CV27" s="707"/>
      <c r="CW27" s="707"/>
      <c r="CX27" s="707"/>
      <c r="CY27" s="707"/>
      <c r="CZ27" s="707"/>
      <c r="DA27" s="707"/>
      <c r="DB27" s="714"/>
      <c r="DC27" s="715"/>
      <c r="DD27" s="707"/>
      <c r="DE27" s="707"/>
      <c r="DF27" s="707"/>
      <c r="DG27" s="707"/>
      <c r="DH27" s="707"/>
      <c r="DI27" s="707"/>
    </row>
    <row r="28" spans="2:113" ht="17.25" customHeight="1" x14ac:dyDescent="0.2">
      <c r="B28" s="518"/>
      <c r="C28" s="723"/>
      <c r="D28" s="581"/>
      <c r="E28" s="581"/>
      <c r="F28" s="581"/>
      <c r="G28" s="581"/>
      <c r="H28" s="581"/>
      <c r="I28" s="581"/>
      <c r="J28" s="581"/>
      <c r="K28" s="581"/>
      <c r="L28" s="581"/>
      <c r="M28" s="581"/>
      <c r="N28" s="581"/>
      <c r="O28" s="581"/>
      <c r="P28" s="667"/>
      <c r="Q28" s="668"/>
      <c r="R28" s="581"/>
      <c r="S28" s="581"/>
      <c r="T28" s="581"/>
      <c r="U28" s="581"/>
      <c r="V28" s="581"/>
      <c r="W28" s="581"/>
      <c r="X28" s="581"/>
      <c r="Y28" s="581"/>
      <c r="Z28" s="581"/>
      <c r="AA28" s="581"/>
      <c r="AB28" s="581"/>
      <c r="AC28" s="581"/>
      <c r="AD28" s="518"/>
      <c r="AE28" s="723"/>
      <c r="AF28" s="719"/>
      <c r="AG28" s="719"/>
      <c r="AH28" s="719"/>
      <c r="AI28" s="719"/>
      <c r="AJ28" s="719"/>
      <c r="AK28" s="719"/>
      <c r="AL28" s="710"/>
      <c r="AM28" s="719"/>
      <c r="AN28" s="518"/>
      <c r="AO28" s="723"/>
      <c r="AP28" s="719"/>
      <c r="AQ28" s="719"/>
      <c r="AR28" s="719"/>
      <c r="AS28" s="719"/>
      <c r="AT28" s="719"/>
      <c r="AU28" s="719"/>
      <c r="AV28" s="710"/>
      <c r="AW28" s="719"/>
      <c r="AX28" s="518"/>
      <c r="AY28" s="723"/>
      <c r="AZ28" s="503"/>
      <c r="BA28" s="503"/>
      <c r="BB28" s="710"/>
      <c r="BC28" s="503"/>
      <c r="BD28" s="503"/>
      <c r="BE28" s="503"/>
      <c r="BF28" s="714"/>
      <c r="BG28" s="715"/>
      <c r="BH28" s="707"/>
      <c r="BI28" s="707"/>
      <c r="BJ28" s="707"/>
      <c r="BK28" s="707"/>
      <c r="BL28" s="707"/>
      <c r="BM28" s="707"/>
      <c r="BN28" s="714"/>
      <c r="BO28" s="715"/>
      <c r="BP28" s="707"/>
      <c r="BQ28" s="707"/>
      <c r="BR28" s="707"/>
      <c r="BS28" s="707"/>
      <c r="BT28" s="707"/>
      <c r="BU28" s="707"/>
      <c r="BV28" s="714"/>
      <c r="BW28" s="715"/>
      <c r="BX28" s="707"/>
      <c r="BY28" s="707"/>
      <c r="BZ28" s="707"/>
      <c r="CA28" s="707"/>
      <c r="CB28" s="707"/>
      <c r="CC28" s="707"/>
      <c r="CD28" s="714"/>
      <c r="CE28" s="715"/>
      <c r="CF28" s="707"/>
      <c r="CG28" s="707"/>
      <c r="CH28" s="707"/>
      <c r="CI28" s="707"/>
      <c r="CJ28" s="707"/>
      <c r="CK28" s="707"/>
      <c r="CL28" s="714"/>
      <c r="CM28" s="715"/>
      <c r="CN28" s="707"/>
      <c r="CO28" s="707"/>
      <c r="CP28" s="707"/>
      <c r="CQ28" s="707"/>
      <c r="CR28" s="707"/>
      <c r="CS28" s="707"/>
      <c r="CT28" s="714"/>
      <c r="CU28" s="715"/>
      <c r="CV28" s="707"/>
      <c r="CW28" s="707"/>
      <c r="CX28" s="707"/>
      <c r="CY28" s="707"/>
      <c r="CZ28" s="707"/>
      <c r="DA28" s="707"/>
      <c r="DB28" s="714"/>
      <c r="DC28" s="715"/>
      <c r="DD28" s="707"/>
      <c r="DE28" s="707"/>
      <c r="DF28" s="707"/>
      <c r="DG28" s="707"/>
      <c r="DH28" s="707"/>
      <c r="DI28" s="707"/>
    </row>
    <row r="29" spans="2:113" ht="17.25" customHeight="1" x14ac:dyDescent="0.2">
      <c r="B29" s="518"/>
      <c r="C29" s="723"/>
      <c r="D29" s="581"/>
      <c r="E29" s="581"/>
      <c r="F29" s="581"/>
      <c r="G29" s="581"/>
      <c r="H29" s="581"/>
      <c r="I29" s="581"/>
      <c r="J29" s="581"/>
      <c r="K29" s="581"/>
      <c r="L29" s="581"/>
      <c r="M29" s="581"/>
      <c r="N29" s="581"/>
      <c r="O29" s="581"/>
      <c r="P29" s="667"/>
      <c r="Q29" s="668"/>
      <c r="R29" s="581"/>
      <c r="S29" s="581"/>
      <c r="T29" s="581"/>
      <c r="U29" s="581"/>
      <c r="V29" s="581"/>
      <c r="W29" s="581"/>
      <c r="X29" s="581"/>
      <c r="Y29" s="581"/>
      <c r="Z29" s="581"/>
      <c r="AA29" s="581"/>
      <c r="AB29" s="581"/>
      <c r="AC29" s="581"/>
      <c r="AD29" s="518"/>
      <c r="AE29" s="723"/>
      <c r="AF29" s="719"/>
      <c r="AG29" s="719"/>
      <c r="AH29" s="719"/>
      <c r="AI29" s="719"/>
      <c r="AJ29" s="719"/>
      <c r="AK29" s="719"/>
      <c r="AL29" s="710"/>
      <c r="AM29" s="719"/>
      <c r="AN29" s="518"/>
      <c r="AO29" s="723"/>
      <c r="AP29" s="719"/>
      <c r="AQ29" s="719"/>
      <c r="AR29" s="719"/>
      <c r="AS29" s="719"/>
      <c r="AT29" s="719"/>
      <c r="AU29" s="719"/>
      <c r="AV29" s="710"/>
      <c r="AW29" s="719"/>
      <c r="AX29" s="518"/>
      <c r="AY29" s="723"/>
      <c r="AZ29" s="503"/>
      <c r="BA29" s="503"/>
      <c r="BB29" s="710"/>
      <c r="BC29" s="503"/>
      <c r="BD29" s="503"/>
      <c r="BE29" s="503"/>
      <c r="BF29" s="714"/>
      <c r="BG29" s="715"/>
      <c r="BH29" s="707"/>
      <c r="BI29" s="707"/>
      <c r="BJ29" s="707"/>
      <c r="BK29" s="707"/>
      <c r="BL29" s="707"/>
      <c r="BM29" s="707"/>
      <c r="BN29" s="714"/>
      <c r="BO29" s="715"/>
      <c r="BP29" s="707"/>
      <c r="BQ29" s="707"/>
      <c r="BR29" s="707"/>
      <c r="BS29" s="707"/>
      <c r="BT29" s="707"/>
      <c r="BU29" s="707"/>
      <c r="BV29" s="714"/>
      <c r="BW29" s="715"/>
      <c r="BX29" s="707"/>
      <c r="BY29" s="707"/>
      <c r="BZ29" s="707"/>
      <c r="CA29" s="707"/>
      <c r="CB29" s="707"/>
      <c r="CC29" s="707"/>
      <c r="CD29" s="714"/>
      <c r="CE29" s="715"/>
      <c r="CF29" s="707"/>
      <c r="CG29" s="707"/>
      <c r="CH29" s="707"/>
      <c r="CI29" s="707"/>
      <c r="CJ29" s="707"/>
      <c r="CK29" s="707"/>
      <c r="CL29" s="714"/>
      <c r="CM29" s="715"/>
      <c r="CN29" s="707"/>
      <c r="CO29" s="707"/>
      <c r="CP29" s="707"/>
      <c r="CQ29" s="707"/>
      <c r="CR29" s="707"/>
      <c r="CS29" s="707"/>
      <c r="CT29" s="714"/>
      <c r="CU29" s="715"/>
      <c r="CV29" s="707"/>
      <c r="CW29" s="707"/>
      <c r="CX29" s="707"/>
      <c r="CY29" s="707"/>
      <c r="CZ29" s="707"/>
      <c r="DA29" s="707"/>
      <c r="DB29" s="714"/>
      <c r="DC29" s="715"/>
      <c r="DD29" s="707"/>
      <c r="DE29" s="707"/>
      <c r="DF29" s="707"/>
      <c r="DG29" s="707"/>
      <c r="DH29" s="707"/>
      <c r="DI29" s="707"/>
    </row>
    <row r="30" spans="2:113" ht="17.25" customHeight="1" x14ac:dyDescent="0.2">
      <c r="B30" s="518"/>
      <c r="C30" s="723"/>
      <c r="D30" s="581"/>
      <c r="E30" s="581"/>
      <c r="F30" s="581"/>
      <c r="G30" s="581"/>
      <c r="H30" s="581"/>
      <c r="I30" s="581"/>
      <c r="J30" s="581"/>
      <c r="K30" s="581"/>
      <c r="L30" s="581"/>
      <c r="M30" s="581"/>
      <c r="N30" s="581"/>
      <c r="O30" s="581"/>
      <c r="P30" s="667"/>
      <c r="Q30" s="668"/>
      <c r="R30" s="581"/>
      <c r="S30" s="581"/>
      <c r="T30" s="581"/>
      <c r="U30" s="581"/>
      <c r="V30" s="581"/>
      <c r="W30" s="581"/>
      <c r="X30" s="581"/>
      <c r="Y30" s="581"/>
      <c r="Z30" s="581"/>
      <c r="AA30" s="581"/>
      <c r="AB30" s="581"/>
      <c r="AC30" s="581"/>
      <c r="AD30" s="518"/>
      <c r="AE30" s="723"/>
      <c r="AF30" s="719"/>
      <c r="AG30" s="719"/>
      <c r="AH30" s="719"/>
      <c r="AI30" s="719"/>
      <c r="AJ30" s="719"/>
      <c r="AK30" s="719"/>
      <c r="AL30" s="710"/>
      <c r="AM30" s="719"/>
      <c r="AN30" s="518"/>
      <c r="AO30" s="723"/>
      <c r="AP30" s="719"/>
      <c r="AQ30" s="719"/>
      <c r="AR30" s="719"/>
      <c r="AS30" s="719"/>
      <c r="AT30" s="719"/>
      <c r="AU30" s="719"/>
      <c r="AV30" s="710"/>
      <c r="AW30" s="719"/>
      <c r="AX30" s="518"/>
      <c r="AY30" s="723"/>
      <c r="AZ30" s="503"/>
      <c r="BA30" s="503"/>
      <c r="BB30" s="710"/>
      <c r="BC30" s="503"/>
      <c r="BD30" s="503"/>
      <c r="BE30" s="503"/>
      <c r="BF30" s="714"/>
      <c r="BG30" s="715"/>
      <c r="BH30" s="707"/>
      <c r="BI30" s="707"/>
      <c r="BJ30" s="707"/>
      <c r="BK30" s="707"/>
      <c r="BL30" s="707"/>
      <c r="BM30" s="707"/>
      <c r="BN30" s="714"/>
      <c r="BO30" s="715"/>
      <c r="BP30" s="707"/>
      <c r="BQ30" s="707"/>
      <c r="BR30" s="707"/>
      <c r="BS30" s="707"/>
      <c r="BT30" s="707"/>
      <c r="BU30" s="707"/>
      <c r="BV30" s="714"/>
      <c r="BW30" s="715"/>
      <c r="BX30" s="707"/>
      <c r="BY30" s="707"/>
      <c r="BZ30" s="707"/>
      <c r="CA30" s="707"/>
      <c r="CB30" s="707"/>
      <c r="CC30" s="707"/>
      <c r="CD30" s="714"/>
      <c r="CE30" s="715"/>
      <c r="CF30" s="707"/>
      <c r="CG30" s="707"/>
      <c r="CH30" s="707"/>
      <c r="CI30" s="707"/>
      <c r="CJ30" s="707"/>
      <c r="CK30" s="707"/>
      <c r="CL30" s="714"/>
      <c r="CM30" s="715"/>
      <c r="CN30" s="707"/>
      <c r="CO30" s="707"/>
      <c r="CP30" s="707"/>
      <c r="CQ30" s="707"/>
      <c r="CR30" s="707"/>
      <c r="CS30" s="707"/>
      <c r="CT30" s="714"/>
      <c r="CU30" s="715"/>
      <c r="CV30" s="707"/>
      <c r="CW30" s="707"/>
      <c r="CX30" s="707"/>
      <c r="CY30" s="707"/>
      <c r="CZ30" s="707"/>
      <c r="DA30" s="707"/>
      <c r="DB30" s="714"/>
      <c r="DC30" s="715"/>
      <c r="DD30" s="707"/>
      <c r="DE30" s="707"/>
      <c r="DF30" s="707"/>
      <c r="DG30" s="707"/>
      <c r="DH30" s="707"/>
      <c r="DI30" s="707"/>
    </row>
    <row r="31" spans="2:113" ht="17.25" customHeight="1" x14ac:dyDescent="0.2">
      <c r="B31" s="518"/>
      <c r="C31" s="723"/>
      <c r="D31" s="581"/>
      <c r="E31" s="581"/>
      <c r="F31" s="581"/>
      <c r="G31" s="581"/>
      <c r="H31" s="581"/>
      <c r="I31" s="581"/>
      <c r="J31" s="581"/>
      <c r="K31" s="581"/>
      <c r="L31" s="581"/>
      <c r="M31" s="581"/>
      <c r="N31" s="581"/>
      <c r="O31" s="581"/>
      <c r="P31" s="667"/>
      <c r="Q31" s="668"/>
      <c r="R31" s="581"/>
      <c r="S31" s="581"/>
      <c r="T31" s="581"/>
      <c r="U31" s="581"/>
      <c r="V31" s="581"/>
      <c r="W31" s="581"/>
      <c r="X31" s="581"/>
      <c r="Y31" s="581"/>
      <c r="Z31" s="581"/>
      <c r="AA31" s="581"/>
      <c r="AB31" s="581"/>
      <c r="AC31" s="581"/>
      <c r="AD31" s="518"/>
      <c r="AE31" s="723"/>
      <c r="AF31" s="719"/>
      <c r="AG31" s="719"/>
      <c r="AH31" s="719"/>
      <c r="AI31" s="719"/>
      <c r="AJ31" s="719"/>
      <c r="AK31" s="719"/>
      <c r="AL31" s="710"/>
      <c r="AM31" s="719"/>
      <c r="AN31" s="518"/>
      <c r="AO31" s="723"/>
      <c r="AP31" s="719"/>
      <c r="AQ31" s="719"/>
      <c r="AR31" s="719"/>
      <c r="AS31" s="719"/>
      <c r="AT31" s="719"/>
      <c r="AU31" s="719"/>
      <c r="AV31" s="710"/>
      <c r="AW31" s="719"/>
      <c r="AX31" s="518"/>
      <c r="AY31" s="723"/>
      <c r="AZ31" s="503"/>
      <c r="BA31" s="503"/>
      <c r="BB31" s="710"/>
      <c r="BC31" s="503"/>
      <c r="BD31" s="503"/>
      <c r="BE31" s="503"/>
      <c r="BF31" s="714"/>
      <c r="BG31" s="715"/>
      <c r="BH31" s="707"/>
      <c r="BI31" s="707"/>
      <c r="BJ31" s="707"/>
      <c r="BK31" s="707"/>
      <c r="BL31" s="707"/>
      <c r="BM31" s="707"/>
      <c r="BN31" s="714"/>
      <c r="BO31" s="715"/>
      <c r="BP31" s="707"/>
      <c r="BQ31" s="707"/>
      <c r="BR31" s="707"/>
      <c r="BS31" s="707"/>
      <c r="BT31" s="707"/>
      <c r="BU31" s="707"/>
      <c r="BV31" s="714"/>
      <c r="BW31" s="715"/>
      <c r="BX31" s="707"/>
      <c r="BY31" s="707"/>
      <c r="BZ31" s="707"/>
      <c r="CA31" s="707"/>
      <c r="CB31" s="707"/>
      <c r="CC31" s="707"/>
      <c r="CD31" s="714"/>
      <c r="CE31" s="715"/>
      <c r="CF31" s="707"/>
      <c r="CG31" s="707"/>
      <c r="CH31" s="707"/>
      <c r="CI31" s="707"/>
      <c r="CJ31" s="707"/>
      <c r="CK31" s="707"/>
      <c r="CL31" s="714"/>
      <c r="CM31" s="715"/>
      <c r="CN31" s="707"/>
      <c r="CO31" s="707"/>
      <c r="CP31" s="707"/>
      <c r="CQ31" s="707"/>
      <c r="CR31" s="707"/>
      <c r="CS31" s="707"/>
      <c r="CT31" s="714"/>
      <c r="CU31" s="715"/>
      <c r="CV31" s="707"/>
      <c r="CW31" s="707"/>
      <c r="CX31" s="707"/>
      <c r="CY31" s="707"/>
      <c r="CZ31" s="707"/>
      <c r="DA31" s="707"/>
      <c r="DB31" s="714"/>
      <c r="DC31" s="715"/>
      <c r="DD31" s="707"/>
      <c r="DE31" s="707"/>
      <c r="DF31" s="707"/>
      <c r="DG31" s="707"/>
      <c r="DH31" s="707"/>
      <c r="DI31" s="707"/>
    </row>
    <row r="32" spans="2:113" ht="17.25" customHeight="1" x14ac:dyDescent="0.2">
      <c r="B32" s="518"/>
      <c r="C32" s="723"/>
      <c r="D32" s="581"/>
      <c r="E32" s="581"/>
      <c r="F32" s="581"/>
      <c r="G32" s="581"/>
      <c r="H32" s="581"/>
      <c r="I32" s="581"/>
      <c r="J32" s="581"/>
      <c r="K32" s="581"/>
      <c r="L32" s="581"/>
      <c r="M32" s="581"/>
      <c r="N32" s="581"/>
      <c r="O32" s="581"/>
      <c r="P32" s="667"/>
      <c r="Q32" s="668"/>
      <c r="R32" s="581"/>
      <c r="S32" s="581"/>
      <c r="T32" s="581"/>
      <c r="U32" s="581"/>
      <c r="V32" s="581"/>
      <c r="W32" s="581"/>
      <c r="X32" s="581"/>
      <c r="Y32" s="581"/>
      <c r="Z32" s="581"/>
      <c r="AA32" s="581"/>
      <c r="AB32" s="581"/>
      <c r="AC32" s="581"/>
      <c r="AD32" s="518"/>
      <c r="AE32" s="723"/>
      <c r="AF32" s="719"/>
      <c r="AG32" s="719"/>
      <c r="AH32" s="719"/>
      <c r="AI32" s="719"/>
      <c r="AJ32" s="719"/>
      <c r="AK32" s="719"/>
      <c r="AL32" s="710"/>
      <c r="AM32" s="719"/>
      <c r="AN32" s="518"/>
      <c r="AO32" s="723"/>
      <c r="AP32" s="719"/>
      <c r="AQ32" s="719"/>
      <c r="AR32" s="719"/>
      <c r="AS32" s="719"/>
      <c r="AT32" s="719"/>
      <c r="AU32" s="719"/>
      <c r="AV32" s="710"/>
      <c r="AW32" s="719"/>
      <c r="AX32" s="518"/>
      <c r="AY32" s="723"/>
      <c r="AZ32" s="503"/>
      <c r="BA32" s="503"/>
      <c r="BB32" s="710"/>
      <c r="BC32" s="503"/>
      <c r="BD32" s="503"/>
      <c r="BE32" s="503"/>
      <c r="BF32" s="714"/>
      <c r="BG32" s="715"/>
      <c r="BH32" s="707"/>
      <c r="BI32" s="707"/>
      <c r="BJ32" s="707"/>
      <c r="BK32" s="707"/>
      <c r="BL32" s="707"/>
      <c r="BM32" s="707"/>
      <c r="BN32" s="714"/>
      <c r="BO32" s="715"/>
      <c r="BP32" s="707"/>
      <c r="BQ32" s="707"/>
      <c r="BR32" s="707"/>
      <c r="BS32" s="707"/>
      <c r="BT32" s="707"/>
      <c r="BU32" s="707"/>
      <c r="BV32" s="714"/>
      <c r="BW32" s="715"/>
      <c r="BX32" s="707"/>
      <c r="BY32" s="707"/>
      <c r="BZ32" s="707"/>
      <c r="CA32" s="707"/>
      <c r="CB32" s="707"/>
      <c r="CC32" s="707"/>
      <c r="CD32" s="714"/>
      <c r="CE32" s="715"/>
      <c r="CF32" s="707"/>
      <c r="CG32" s="707"/>
      <c r="CH32" s="707"/>
      <c r="CI32" s="707"/>
      <c r="CJ32" s="707"/>
      <c r="CK32" s="707"/>
      <c r="CL32" s="714"/>
      <c r="CM32" s="715"/>
      <c r="CN32" s="707"/>
      <c r="CO32" s="707"/>
      <c r="CP32" s="707"/>
      <c r="CQ32" s="707"/>
      <c r="CR32" s="707"/>
      <c r="CS32" s="707"/>
      <c r="CT32" s="714"/>
      <c r="CU32" s="715"/>
      <c r="CV32" s="707"/>
      <c r="CW32" s="707"/>
      <c r="CX32" s="707"/>
      <c r="CY32" s="707"/>
      <c r="CZ32" s="707"/>
      <c r="DA32" s="707"/>
      <c r="DB32" s="714"/>
      <c r="DC32" s="715"/>
      <c r="DD32" s="707"/>
      <c r="DE32" s="707"/>
      <c r="DF32" s="707"/>
      <c r="DG32" s="707"/>
      <c r="DH32" s="707"/>
      <c r="DI32" s="707"/>
    </row>
    <row r="33" spans="2:113" ht="17.25" customHeight="1" x14ac:dyDescent="0.2">
      <c r="B33" s="518"/>
      <c r="C33" s="723"/>
      <c r="D33" s="581"/>
      <c r="E33" s="581"/>
      <c r="F33" s="581"/>
      <c r="G33" s="581"/>
      <c r="H33" s="581"/>
      <c r="I33" s="581"/>
      <c r="J33" s="581"/>
      <c r="K33" s="581"/>
      <c r="L33" s="581"/>
      <c r="M33" s="581"/>
      <c r="N33" s="581"/>
      <c r="O33" s="581"/>
      <c r="P33" s="667"/>
      <c r="Q33" s="668"/>
      <c r="R33" s="581"/>
      <c r="S33" s="581"/>
      <c r="T33" s="581"/>
      <c r="U33" s="581"/>
      <c r="V33" s="581"/>
      <c r="W33" s="581"/>
      <c r="X33" s="581"/>
      <c r="Y33" s="581"/>
      <c r="Z33" s="581"/>
      <c r="AA33" s="581"/>
      <c r="AB33" s="581"/>
      <c r="AC33" s="581"/>
      <c r="AD33" s="518"/>
      <c r="AE33" s="723"/>
      <c r="AF33" s="719"/>
      <c r="AG33" s="719"/>
      <c r="AH33" s="719"/>
      <c r="AI33" s="719"/>
      <c r="AJ33" s="719"/>
      <c r="AK33" s="719"/>
      <c r="AL33" s="710"/>
      <c r="AM33" s="719"/>
      <c r="AN33" s="518"/>
      <c r="AO33" s="723"/>
      <c r="AP33" s="719"/>
      <c r="AQ33" s="719"/>
      <c r="AR33" s="719"/>
      <c r="AS33" s="719"/>
      <c r="AT33" s="719"/>
      <c r="AU33" s="719"/>
      <c r="AV33" s="710"/>
      <c r="AW33" s="719"/>
      <c r="AX33" s="518"/>
      <c r="AY33" s="723"/>
      <c r="AZ33" s="503"/>
      <c r="BA33" s="503"/>
      <c r="BB33" s="710"/>
      <c r="BC33" s="503"/>
      <c r="BD33" s="503"/>
      <c r="BE33" s="503"/>
      <c r="BF33" s="714"/>
      <c r="BG33" s="715"/>
      <c r="BH33" s="707"/>
      <c r="BI33" s="707"/>
      <c r="BJ33" s="707"/>
      <c r="BK33" s="707"/>
      <c r="BL33" s="707"/>
      <c r="BM33" s="707"/>
      <c r="BN33" s="714"/>
      <c r="BO33" s="715"/>
      <c r="BP33" s="707"/>
      <c r="BQ33" s="707"/>
      <c r="BR33" s="707"/>
      <c r="BS33" s="707"/>
      <c r="BT33" s="707"/>
      <c r="BU33" s="707"/>
      <c r="BV33" s="714"/>
      <c r="BW33" s="715"/>
      <c r="BX33" s="707"/>
      <c r="BY33" s="707"/>
      <c r="BZ33" s="707"/>
      <c r="CA33" s="707"/>
      <c r="CB33" s="707"/>
      <c r="CC33" s="707"/>
      <c r="CD33" s="714"/>
      <c r="CE33" s="715"/>
      <c r="CF33" s="707"/>
      <c r="CG33" s="707"/>
      <c r="CH33" s="707"/>
      <c r="CI33" s="707"/>
      <c r="CJ33" s="707"/>
      <c r="CK33" s="707"/>
      <c r="CL33" s="714"/>
      <c r="CM33" s="715"/>
      <c r="CN33" s="707"/>
      <c r="CO33" s="707"/>
      <c r="CP33" s="707"/>
      <c r="CQ33" s="707"/>
      <c r="CR33" s="707"/>
      <c r="CS33" s="707"/>
      <c r="CT33" s="714"/>
      <c r="CU33" s="715"/>
      <c r="CV33" s="707"/>
      <c r="CW33" s="707"/>
      <c r="CX33" s="707"/>
      <c r="CY33" s="707"/>
      <c r="CZ33" s="707"/>
      <c r="DA33" s="707"/>
      <c r="DB33" s="714"/>
      <c r="DC33" s="715"/>
      <c r="DD33" s="707"/>
      <c r="DE33" s="707"/>
      <c r="DF33" s="707"/>
      <c r="DG33" s="707"/>
      <c r="DH33" s="707"/>
      <c r="DI33" s="707"/>
    </row>
    <row r="34" spans="2:113" ht="17.25" customHeight="1" x14ac:dyDescent="0.2">
      <c r="B34" s="518"/>
      <c r="C34" s="723"/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667"/>
      <c r="Q34" s="668"/>
      <c r="R34" s="581"/>
      <c r="S34" s="581"/>
      <c r="T34" s="581"/>
      <c r="U34" s="581"/>
      <c r="V34" s="581"/>
      <c r="W34" s="581"/>
      <c r="X34" s="581"/>
      <c r="Y34" s="581"/>
      <c r="Z34" s="581"/>
      <c r="AA34" s="581"/>
      <c r="AB34" s="581"/>
      <c r="AC34" s="581"/>
      <c r="AD34" s="518"/>
      <c r="AE34" s="723"/>
      <c r="AF34" s="719"/>
      <c r="AG34" s="719"/>
      <c r="AH34" s="719"/>
      <c r="AI34" s="719"/>
      <c r="AJ34" s="719"/>
      <c r="AK34" s="719"/>
      <c r="AL34" s="710"/>
      <c r="AM34" s="719"/>
      <c r="AN34" s="518"/>
      <c r="AO34" s="723"/>
      <c r="AP34" s="719"/>
      <c r="AQ34" s="719"/>
      <c r="AR34" s="719"/>
      <c r="AS34" s="719"/>
      <c r="AT34" s="719"/>
      <c r="AU34" s="719"/>
      <c r="AV34" s="710"/>
      <c r="AW34" s="719"/>
      <c r="AX34" s="518"/>
      <c r="AY34" s="723"/>
      <c r="AZ34" s="503"/>
      <c r="BA34" s="503"/>
      <c r="BB34" s="710"/>
      <c r="BC34" s="503"/>
      <c r="BD34" s="503"/>
      <c r="BE34" s="503"/>
      <c r="BF34" s="714"/>
      <c r="BG34" s="715"/>
      <c r="BH34" s="707"/>
      <c r="BI34" s="707"/>
      <c r="BJ34" s="707"/>
      <c r="BK34" s="707"/>
      <c r="BL34" s="707"/>
      <c r="BM34" s="707"/>
      <c r="BN34" s="714"/>
      <c r="BO34" s="715"/>
      <c r="BP34" s="707"/>
      <c r="BQ34" s="707"/>
      <c r="BR34" s="707"/>
      <c r="BS34" s="707"/>
      <c r="BT34" s="707"/>
      <c r="BU34" s="707"/>
      <c r="BV34" s="714"/>
      <c r="BW34" s="715"/>
      <c r="BX34" s="707"/>
      <c r="BY34" s="707"/>
      <c r="BZ34" s="707"/>
      <c r="CA34" s="707"/>
      <c r="CB34" s="707"/>
      <c r="CC34" s="707"/>
      <c r="CD34" s="714"/>
      <c r="CE34" s="715"/>
      <c r="CF34" s="707"/>
      <c r="CG34" s="707"/>
      <c r="CH34" s="707"/>
      <c r="CI34" s="707"/>
      <c r="CJ34" s="707"/>
      <c r="CK34" s="707"/>
      <c r="CL34" s="714"/>
      <c r="CM34" s="715"/>
      <c r="CN34" s="707"/>
      <c r="CO34" s="707"/>
      <c r="CP34" s="707"/>
      <c r="CQ34" s="707"/>
      <c r="CR34" s="707"/>
      <c r="CS34" s="707"/>
      <c r="CT34" s="714"/>
      <c r="CU34" s="715"/>
      <c r="CV34" s="707"/>
      <c r="CW34" s="707"/>
      <c r="CX34" s="707"/>
      <c r="CY34" s="707"/>
      <c r="CZ34" s="707"/>
      <c r="DA34" s="707"/>
      <c r="DB34" s="714"/>
      <c r="DC34" s="715"/>
      <c r="DD34" s="707"/>
      <c r="DE34" s="707"/>
      <c r="DF34" s="707"/>
      <c r="DG34" s="707"/>
      <c r="DH34" s="707"/>
      <c r="DI34" s="707"/>
    </row>
    <row r="35" spans="2:113" ht="17.25" customHeight="1" x14ac:dyDescent="0.2">
      <c r="B35" s="518"/>
      <c r="C35" s="723"/>
      <c r="D35" s="581"/>
      <c r="E35" s="581"/>
      <c r="F35" s="581"/>
      <c r="G35" s="581"/>
      <c r="H35" s="581"/>
      <c r="I35" s="581"/>
      <c r="J35" s="581"/>
      <c r="K35" s="581"/>
      <c r="L35" s="581"/>
      <c r="M35" s="581"/>
      <c r="N35" s="581"/>
      <c r="O35" s="581"/>
      <c r="P35" s="667"/>
      <c r="Q35" s="668"/>
      <c r="R35" s="581"/>
      <c r="S35" s="581"/>
      <c r="T35" s="581"/>
      <c r="U35" s="581"/>
      <c r="V35" s="581"/>
      <c r="W35" s="581"/>
      <c r="X35" s="581"/>
      <c r="Y35" s="581"/>
      <c r="Z35" s="581"/>
      <c r="AA35" s="581"/>
      <c r="AB35" s="581"/>
      <c r="AC35" s="581"/>
      <c r="AD35" s="518"/>
      <c r="AE35" s="723"/>
      <c r="AF35" s="719"/>
      <c r="AG35" s="719"/>
      <c r="AH35" s="719"/>
      <c r="AI35" s="719"/>
      <c r="AJ35" s="719"/>
      <c r="AK35" s="719"/>
      <c r="AL35" s="710"/>
      <c r="AM35" s="719"/>
      <c r="AN35" s="518"/>
      <c r="AO35" s="723"/>
      <c r="AP35" s="719"/>
      <c r="AQ35" s="719"/>
      <c r="AR35" s="719"/>
      <c r="AS35" s="719"/>
      <c r="AT35" s="719"/>
      <c r="AU35" s="719"/>
      <c r="AV35" s="710"/>
      <c r="AW35" s="719"/>
      <c r="AX35" s="518"/>
      <c r="AY35" s="723"/>
      <c r="AZ35" s="503"/>
      <c r="BA35" s="503"/>
      <c r="BB35" s="710"/>
      <c r="BC35" s="503"/>
      <c r="BD35" s="503"/>
      <c r="BE35" s="503"/>
      <c r="BF35" s="714"/>
      <c r="BG35" s="715"/>
      <c r="BH35" s="707"/>
      <c r="BI35" s="707"/>
      <c r="BJ35" s="707"/>
      <c r="BK35" s="707"/>
      <c r="BL35" s="707"/>
      <c r="BM35" s="707"/>
      <c r="BN35" s="714"/>
      <c r="BO35" s="715"/>
      <c r="BP35" s="707"/>
      <c r="BQ35" s="707"/>
      <c r="BR35" s="707"/>
      <c r="BS35" s="707"/>
      <c r="BT35" s="707"/>
      <c r="BU35" s="707"/>
      <c r="BV35" s="714"/>
      <c r="BW35" s="715"/>
      <c r="BX35" s="707"/>
      <c r="BY35" s="707"/>
      <c r="BZ35" s="707"/>
      <c r="CA35" s="707"/>
      <c r="CB35" s="707"/>
      <c r="CC35" s="707"/>
      <c r="CD35" s="714"/>
      <c r="CE35" s="715"/>
      <c r="CF35" s="707"/>
      <c r="CG35" s="707"/>
      <c r="CH35" s="707"/>
      <c r="CI35" s="707"/>
      <c r="CJ35" s="707"/>
      <c r="CK35" s="707"/>
      <c r="CL35" s="714"/>
      <c r="CM35" s="715"/>
      <c r="CN35" s="707"/>
      <c r="CO35" s="707"/>
      <c r="CP35" s="707"/>
      <c r="CQ35" s="707"/>
      <c r="CR35" s="707"/>
      <c r="CS35" s="707"/>
      <c r="CT35" s="714"/>
      <c r="CU35" s="715"/>
      <c r="CV35" s="707"/>
      <c r="CW35" s="707"/>
      <c r="CX35" s="707"/>
      <c r="CY35" s="707"/>
      <c r="CZ35" s="707"/>
      <c r="DA35" s="707"/>
      <c r="DB35" s="714"/>
      <c r="DC35" s="715"/>
      <c r="DD35" s="707"/>
      <c r="DE35" s="707"/>
      <c r="DF35" s="707"/>
      <c r="DG35" s="707"/>
      <c r="DH35" s="707"/>
      <c r="DI35" s="707"/>
    </row>
    <row r="36" spans="2:113" ht="17.25" customHeight="1" thickBot="1" x14ac:dyDescent="0.25">
      <c r="B36" s="520"/>
      <c r="C36" s="724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2"/>
      <c r="P36" s="669"/>
      <c r="Q36" s="670"/>
      <c r="R36" s="582"/>
      <c r="S36" s="582"/>
      <c r="T36" s="582"/>
      <c r="U36" s="582"/>
      <c r="V36" s="582"/>
      <c r="W36" s="582"/>
      <c r="X36" s="582"/>
      <c r="Y36" s="582"/>
      <c r="Z36" s="582"/>
      <c r="AA36" s="582"/>
      <c r="AB36" s="582"/>
      <c r="AC36" s="582"/>
      <c r="AD36" s="520"/>
      <c r="AE36" s="724"/>
      <c r="AF36" s="720"/>
      <c r="AG36" s="720"/>
      <c r="AH36" s="720"/>
      <c r="AI36" s="720"/>
      <c r="AJ36" s="720"/>
      <c r="AK36" s="720"/>
      <c r="AL36" s="711"/>
      <c r="AM36" s="720"/>
      <c r="AN36" s="520"/>
      <c r="AO36" s="724"/>
      <c r="AP36" s="720"/>
      <c r="AQ36" s="720"/>
      <c r="AR36" s="720"/>
      <c r="AS36" s="720"/>
      <c r="AT36" s="720"/>
      <c r="AU36" s="720"/>
      <c r="AV36" s="711"/>
      <c r="AW36" s="720"/>
      <c r="AX36" s="520"/>
      <c r="AY36" s="724"/>
      <c r="AZ36" s="504"/>
      <c r="BA36" s="504"/>
      <c r="BB36" s="711"/>
      <c r="BC36" s="504"/>
      <c r="BD36" s="504"/>
      <c r="BE36" s="504"/>
      <c r="BF36" s="716"/>
      <c r="BG36" s="717"/>
      <c r="BH36" s="708"/>
      <c r="BI36" s="708"/>
      <c r="BJ36" s="708"/>
      <c r="BK36" s="708"/>
      <c r="BL36" s="708"/>
      <c r="BM36" s="708"/>
      <c r="BN36" s="716"/>
      <c r="BO36" s="717"/>
      <c r="BP36" s="708"/>
      <c r="BQ36" s="708"/>
      <c r="BR36" s="708"/>
      <c r="BS36" s="708"/>
      <c r="BT36" s="708"/>
      <c r="BU36" s="708"/>
      <c r="BV36" s="716"/>
      <c r="BW36" s="717"/>
      <c r="BX36" s="708"/>
      <c r="BY36" s="708"/>
      <c r="BZ36" s="708"/>
      <c r="CA36" s="708"/>
      <c r="CB36" s="708"/>
      <c r="CC36" s="708"/>
      <c r="CD36" s="716"/>
      <c r="CE36" s="717"/>
      <c r="CF36" s="708"/>
      <c r="CG36" s="708"/>
      <c r="CH36" s="708"/>
      <c r="CI36" s="708"/>
      <c r="CJ36" s="708"/>
      <c r="CK36" s="708"/>
      <c r="CL36" s="716"/>
      <c r="CM36" s="717"/>
      <c r="CN36" s="708"/>
      <c r="CO36" s="708"/>
      <c r="CP36" s="708"/>
      <c r="CQ36" s="708"/>
      <c r="CR36" s="708"/>
      <c r="CS36" s="708"/>
      <c r="CT36" s="716"/>
      <c r="CU36" s="717"/>
      <c r="CV36" s="708"/>
      <c r="CW36" s="708"/>
      <c r="CX36" s="708"/>
      <c r="CY36" s="708"/>
      <c r="CZ36" s="708"/>
      <c r="DA36" s="708"/>
      <c r="DB36" s="716"/>
      <c r="DC36" s="717"/>
      <c r="DD36" s="708"/>
      <c r="DE36" s="708"/>
      <c r="DF36" s="708"/>
      <c r="DG36" s="708"/>
      <c r="DH36" s="708"/>
      <c r="DI36" s="708"/>
    </row>
    <row r="37" spans="2:113" ht="17.25" customHeight="1" x14ac:dyDescent="0.2">
      <c r="B37" s="180"/>
      <c r="C37" s="180"/>
      <c r="D37" s="181"/>
      <c r="E37" s="181"/>
      <c r="F37" s="179"/>
      <c r="G37" s="179"/>
      <c r="H37" s="180"/>
      <c r="I37" s="180"/>
      <c r="J37" s="180"/>
      <c r="K37" s="180"/>
      <c r="L37" s="180"/>
      <c r="M37" s="180"/>
      <c r="N37" s="180"/>
      <c r="O37" s="180"/>
      <c r="P37" s="181"/>
      <c r="Q37" s="179"/>
      <c r="R37" s="179"/>
      <c r="S37" s="180"/>
      <c r="T37" s="180"/>
      <c r="U37" s="181"/>
      <c r="V37" s="181"/>
      <c r="W37" s="179"/>
      <c r="X37" s="179"/>
      <c r="Y37" s="179"/>
      <c r="Z37" s="179"/>
      <c r="AA37" s="179"/>
      <c r="AB37" s="179"/>
      <c r="AC37" s="179"/>
      <c r="AD37" s="181"/>
      <c r="AE37" s="179"/>
      <c r="AF37" s="179"/>
      <c r="AG37" s="180"/>
      <c r="AH37" s="180"/>
      <c r="AI37" s="181"/>
      <c r="AJ37" s="181"/>
      <c r="AK37" s="179"/>
      <c r="AL37" s="179"/>
      <c r="AM37" s="179"/>
    </row>
    <row r="38" spans="2:113" ht="17.25" customHeight="1" x14ac:dyDescent="0.2">
      <c r="B38" s="180"/>
      <c r="C38" s="180"/>
      <c r="D38" s="181"/>
      <c r="E38" s="181"/>
      <c r="F38" s="179"/>
      <c r="G38" s="179"/>
      <c r="H38" s="180"/>
      <c r="I38" s="180"/>
      <c r="J38" s="180"/>
      <c r="K38" s="180"/>
      <c r="L38" s="180"/>
      <c r="M38" s="180"/>
      <c r="N38" s="180"/>
      <c r="O38" s="180"/>
      <c r="P38" s="181"/>
      <c r="Q38" s="179"/>
      <c r="R38" s="179"/>
      <c r="S38" s="180"/>
      <c r="T38" s="180"/>
      <c r="U38" s="181"/>
      <c r="V38" s="181"/>
      <c r="W38" s="179"/>
      <c r="X38" s="179"/>
      <c r="Y38" s="179"/>
      <c r="Z38" s="179"/>
      <c r="AA38" s="179"/>
      <c r="AB38" s="179"/>
      <c r="AC38" s="179"/>
    </row>
    <row r="39" spans="2:113" ht="13.5" thickBot="1" x14ac:dyDescent="0.25">
      <c r="B39" s="725"/>
      <c r="C39" s="725"/>
      <c r="D39" s="725"/>
      <c r="E39" s="725"/>
      <c r="F39" s="725"/>
      <c r="G39" s="725"/>
      <c r="H39" s="725"/>
      <c r="I39" s="725"/>
      <c r="J39" s="725"/>
      <c r="K39" s="725"/>
      <c r="L39" s="725"/>
      <c r="M39" s="725"/>
      <c r="N39" s="725"/>
      <c r="O39" s="725"/>
      <c r="P39" s="725"/>
      <c r="Q39" s="725"/>
      <c r="R39" s="725"/>
      <c r="S39" s="725"/>
      <c r="T39" s="725"/>
      <c r="U39" s="725"/>
      <c r="V39" s="725"/>
      <c r="W39" s="725"/>
      <c r="X39" s="725"/>
      <c r="Y39" s="182"/>
      <c r="Z39" s="322"/>
      <c r="AA39" s="322"/>
      <c r="AB39" s="182"/>
      <c r="AC39" s="182"/>
    </row>
    <row r="40" spans="2:113" ht="29.25" customHeight="1" thickBot="1" x14ac:dyDescent="0.25">
      <c r="B40" s="729" t="s">
        <v>142</v>
      </c>
      <c r="C40" s="730"/>
      <c r="D40" s="731"/>
      <c r="E40" s="729" t="s">
        <v>143</v>
      </c>
      <c r="F40" s="730"/>
      <c r="G40" s="731"/>
      <c r="H40" s="729" t="s">
        <v>144</v>
      </c>
      <c r="I40" s="730"/>
      <c r="J40" s="731"/>
      <c r="K40" s="729" t="s">
        <v>132</v>
      </c>
      <c r="L40" s="730"/>
      <c r="M40" s="730"/>
      <c r="N40" s="730"/>
      <c r="O40" s="730"/>
      <c r="P40" s="730"/>
      <c r="Q40" s="731"/>
      <c r="R40" s="729" t="s">
        <v>138</v>
      </c>
      <c r="S40" s="730"/>
      <c r="T40" s="731"/>
      <c r="U40" s="259"/>
      <c r="V40" s="732"/>
      <c r="W40" s="733"/>
      <c r="X40" s="734"/>
      <c r="Y40" s="183"/>
      <c r="Z40" s="323"/>
      <c r="AA40" s="323"/>
      <c r="AB40" s="183"/>
      <c r="AC40" s="183"/>
      <c r="AD40" s="732"/>
      <c r="AE40" s="733"/>
      <c r="AF40" s="734"/>
      <c r="AG40" s="732"/>
      <c r="AH40" s="733"/>
      <c r="AI40" s="734"/>
      <c r="AJ40" s="732"/>
      <c r="AK40" s="733"/>
      <c r="AL40" s="733"/>
      <c r="AM40" s="733"/>
      <c r="AN40" s="734"/>
      <c r="AO40" s="732"/>
      <c r="AP40" s="733"/>
      <c r="AQ40" s="734"/>
      <c r="AR40" s="732"/>
      <c r="AS40" s="733"/>
      <c r="AT40" s="734"/>
      <c r="AY40" s="732"/>
      <c r="AZ40" s="733"/>
      <c r="BA40" s="734"/>
      <c r="BB40" s="732"/>
      <c r="BC40" s="733"/>
      <c r="BD40" s="734"/>
    </row>
    <row r="41" spans="2:113" ht="36" customHeight="1" x14ac:dyDescent="0.2">
      <c r="B41" s="727" t="s">
        <v>37</v>
      </c>
      <c r="C41" s="728"/>
      <c r="D41" s="280" t="s">
        <v>38</v>
      </c>
      <c r="E41" s="727" t="s">
        <v>37</v>
      </c>
      <c r="F41" s="728"/>
      <c r="G41" s="281" t="s">
        <v>38</v>
      </c>
      <c r="H41" s="727" t="s">
        <v>37</v>
      </c>
      <c r="I41" s="728"/>
      <c r="J41" s="281" t="s">
        <v>38</v>
      </c>
      <c r="K41" s="764" t="s">
        <v>37</v>
      </c>
      <c r="L41" s="765"/>
      <c r="M41" s="765"/>
      <c r="N41" s="765"/>
      <c r="O41" s="765"/>
      <c r="P41" s="766"/>
      <c r="Q41" s="281" t="s">
        <v>38</v>
      </c>
      <c r="R41" s="764" t="s">
        <v>37</v>
      </c>
      <c r="S41" s="766"/>
      <c r="T41" s="281" t="s">
        <v>38</v>
      </c>
      <c r="U41" s="260"/>
      <c r="V41" s="803"/>
      <c r="W41" s="804"/>
      <c r="X41" s="184"/>
      <c r="Y41" s="185"/>
      <c r="Z41" s="185"/>
      <c r="AA41" s="185"/>
      <c r="AB41" s="185"/>
      <c r="AC41" s="185"/>
      <c r="AD41" s="803"/>
      <c r="AE41" s="804"/>
      <c r="AF41" s="184"/>
      <c r="AG41" s="803"/>
      <c r="AH41" s="804"/>
      <c r="AI41" s="184"/>
      <c r="AJ41" s="803"/>
      <c r="AK41" s="804"/>
      <c r="AL41" s="292"/>
      <c r="AM41" s="292"/>
      <c r="AN41" s="184"/>
      <c r="AO41" s="803"/>
      <c r="AP41" s="804"/>
      <c r="AQ41" s="184"/>
      <c r="AR41" s="803"/>
      <c r="AS41" s="804"/>
      <c r="AT41" s="184"/>
      <c r="AX41" s="184"/>
      <c r="AY41" s="803"/>
      <c r="AZ41" s="804"/>
      <c r="BA41" s="184"/>
      <c r="BB41" s="803"/>
      <c r="BC41" s="804"/>
      <c r="BD41" s="184"/>
    </row>
    <row r="42" spans="2:113" ht="38.25" customHeight="1" x14ac:dyDescent="0.2">
      <c r="B42" s="756" t="s">
        <v>84</v>
      </c>
      <c r="C42" s="758" t="s">
        <v>85</v>
      </c>
      <c r="D42" s="762" t="s">
        <v>135</v>
      </c>
      <c r="E42" s="756" t="s">
        <v>84</v>
      </c>
      <c r="F42" s="758" t="s">
        <v>85</v>
      </c>
      <c r="G42" s="762" t="s">
        <v>135</v>
      </c>
      <c r="H42" s="756" t="s">
        <v>84</v>
      </c>
      <c r="I42" s="758" t="s">
        <v>39</v>
      </c>
      <c r="J42" s="762" t="s">
        <v>135</v>
      </c>
      <c r="K42" s="757" t="s">
        <v>84</v>
      </c>
      <c r="L42" s="339"/>
      <c r="M42" s="339"/>
      <c r="N42" s="339"/>
      <c r="O42" s="339"/>
      <c r="P42" s="759" t="s">
        <v>39</v>
      </c>
      <c r="Q42" s="805" t="s">
        <v>135</v>
      </c>
      <c r="R42" s="757" t="s">
        <v>84</v>
      </c>
      <c r="S42" s="759" t="s">
        <v>39</v>
      </c>
      <c r="T42" s="805" t="s">
        <v>135</v>
      </c>
      <c r="U42" s="260"/>
      <c r="V42" s="754"/>
      <c r="W42" s="737"/>
      <c r="X42" s="739"/>
      <c r="Y42" s="186"/>
      <c r="Z42" s="186"/>
      <c r="AA42" s="186"/>
      <c r="AB42" s="186"/>
      <c r="AC42" s="186"/>
      <c r="AD42" s="754"/>
      <c r="AE42" s="737"/>
      <c r="AF42" s="739"/>
      <c r="AG42" s="754"/>
      <c r="AH42" s="737"/>
      <c r="AI42" s="739"/>
      <c r="AJ42" s="754"/>
      <c r="AK42" s="737"/>
      <c r="AL42" s="293"/>
      <c r="AM42" s="293"/>
      <c r="AN42" s="740"/>
      <c r="AO42" s="754"/>
      <c r="AP42" s="737"/>
      <c r="AQ42" s="739"/>
      <c r="AR42" s="754"/>
      <c r="AS42" s="737"/>
      <c r="AT42" s="739"/>
      <c r="AX42" s="739"/>
      <c r="AY42" s="754"/>
      <c r="AZ42" s="737"/>
      <c r="BA42" s="739"/>
      <c r="BB42" s="754"/>
      <c r="BC42" s="737"/>
      <c r="BD42" s="739"/>
    </row>
    <row r="43" spans="2:113" ht="43.5" customHeight="1" thickBot="1" x14ac:dyDescent="0.25">
      <c r="B43" s="757"/>
      <c r="C43" s="759"/>
      <c r="D43" s="763"/>
      <c r="E43" s="757"/>
      <c r="F43" s="759"/>
      <c r="G43" s="763"/>
      <c r="H43" s="757"/>
      <c r="I43" s="759"/>
      <c r="J43" s="763"/>
      <c r="K43" s="807"/>
      <c r="L43" s="340"/>
      <c r="M43" s="340"/>
      <c r="N43" s="340"/>
      <c r="O43" s="340"/>
      <c r="P43" s="808"/>
      <c r="Q43" s="806"/>
      <c r="R43" s="799"/>
      <c r="S43" s="809"/>
      <c r="T43" s="806"/>
      <c r="U43" s="260"/>
      <c r="V43" s="755"/>
      <c r="W43" s="738"/>
      <c r="X43" s="740"/>
      <c r="Y43" s="187"/>
      <c r="Z43" s="187"/>
      <c r="AA43" s="187"/>
      <c r="AB43" s="187"/>
      <c r="AC43" s="187"/>
      <c r="AD43" s="755"/>
      <c r="AE43" s="738"/>
      <c r="AF43" s="740"/>
      <c r="AG43" s="755"/>
      <c r="AH43" s="738"/>
      <c r="AI43" s="740"/>
      <c r="AJ43" s="755"/>
      <c r="AK43" s="738"/>
      <c r="AL43" s="294"/>
      <c r="AM43" s="294"/>
      <c r="AN43" s="753"/>
      <c r="AO43" s="755"/>
      <c r="AP43" s="738"/>
      <c r="AQ43" s="740"/>
      <c r="AR43" s="755"/>
      <c r="AS43" s="738"/>
      <c r="AT43" s="740"/>
      <c r="AX43" s="740"/>
      <c r="AY43" s="755"/>
      <c r="AZ43" s="738"/>
      <c r="BA43" s="740"/>
      <c r="BB43" s="755"/>
      <c r="BC43" s="738"/>
      <c r="BD43" s="740"/>
    </row>
    <row r="44" spans="2:113" ht="45" customHeight="1" x14ac:dyDescent="0.2">
      <c r="B44" s="188" t="s">
        <v>59</v>
      </c>
      <c r="C44" s="189">
        <f>'PESO ESPECIFICO'!C60</f>
        <v>0</v>
      </c>
      <c r="D44" s="190"/>
      <c r="E44" s="188" t="s">
        <v>59</v>
      </c>
      <c r="F44" s="189">
        <f>'PESO ESPECIFICO'!D60</f>
        <v>0</v>
      </c>
      <c r="G44" s="312"/>
      <c r="H44" s="188" t="s">
        <v>59</v>
      </c>
      <c r="I44" s="189">
        <f>'PESO ESPECIFICO'!F60</f>
        <v>0</v>
      </c>
      <c r="J44" s="312"/>
      <c r="K44" s="188" t="s">
        <v>59</v>
      </c>
      <c r="L44" s="316"/>
      <c r="M44" s="316"/>
      <c r="N44" s="316"/>
      <c r="O44" s="316"/>
      <c r="P44" s="189">
        <f>'PESO ESPECIFICO'!G60</f>
        <v>0</v>
      </c>
      <c r="Q44" s="267"/>
      <c r="R44" s="316" t="s">
        <v>59</v>
      </c>
      <c r="S44" s="189"/>
      <c r="T44" s="267"/>
      <c r="U44" s="260"/>
      <c r="V44" s="188"/>
      <c r="W44" s="152"/>
      <c r="X44" s="190"/>
      <c r="Y44" s="192"/>
      <c r="Z44" s="192"/>
      <c r="AA44" s="192"/>
      <c r="AB44" s="192"/>
      <c r="AC44" s="192"/>
      <c r="AD44" s="188"/>
      <c r="AE44" s="152"/>
      <c r="AF44" s="190"/>
      <c r="AG44" s="188"/>
      <c r="AH44" s="152"/>
      <c r="AI44" s="190"/>
      <c r="AJ44" s="188"/>
      <c r="AK44" s="152"/>
      <c r="AL44" s="295"/>
      <c r="AM44" s="295"/>
      <c r="AN44" s="190"/>
      <c r="AO44" s="188"/>
      <c r="AP44" s="152"/>
      <c r="AQ44" s="190"/>
      <c r="AR44" s="188"/>
      <c r="AS44" s="152"/>
      <c r="AT44" s="190"/>
      <c r="AX44" s="190"/>
      <c r="AY44" s="188"/>
      <c r="AZ44" s="152"/>
      <c r="BA44" s="190"/>
      <c r="BB44" s="188"/>
      <c r="BC44" s="152"/>
      <c r="BD44" s="190"/>
    </row>
    <row r="45" spans="2:113" ht="45" customHeight="1" x14ac:dyDescent="0.2">
      <c r="B45" s="193" t="s">
        <v>86</v>
      </c>
      <c r="C45" s="194">
        <f>'PESO ESPECIFICO'!C61</f>
        <v>0</v>
      </c>
      <c r="D45" s="195"/>
      <c r="E45" s="193" t="s">
        <v>86</v>
      </c>
      <c r="F45" s="194">
        <f>'PESO ESPECIFICO'!D61</f>
        <v>0</v>
      </c>
      <c r="G45" s="313"/>
      <c r="H45" s="193" t="s">
        <v>86</v>
      </c>
      <c r="I45" s="194">
        <f>'PESO ESPECIFICO'!F61</f>
        <v>0</v>
      </c>
      <c r="J45" s="313"/>
      <c r="K45" s="193" t="s">
        <v>86</v>
      </c>
      <c r="L45" s="317"/>
      <c r="M45" s="317"/>
      <c r="N45" s="317"/>
      <c r="O45" s="317"/>
      <c r="P45" s="194">
        <f>'PESO ESPECIFICO'!G61</f>
        <v>0</v>
      </c>
      <c r="Q45" s="268"/>
      <c r="R45" s="317" t="s">
        <v>86</v>
      </c>
      <c r="S45" s="194"/>
      <c r="T45" s="268"/>
      <c r="U45" s="260"/>
      <c r="V45" s="193"/>
      <c r="W45" s="128"/>
      <c r="X45" s="195"/>
      <c r="Y45" s="196"/>
      <c r="Z45" s="196"/>
      <c r="AA45" s="196"/>
      <c r="AB45" s="196"/>
      <c r="AC45" s="196"/>
      <c r="AD45" s="193"/>
      <c r="AE45" s="128"/>
      <c r="AF45" s="195"/>
      <c r="AG45" s="193"/>
      <c r="AH45" s="128"/>
      <c r="AI45" s="195"/>
      <c r="AJ45" s="193"/>
      <c r="AK45" s="128"/>
      <c r="AL45" s="278"/>
      <c r="AM45" s="278"/>
      <c r="AN45" s="195"/>
      <c r="AO45" s="193"/>
      <c r="AP45" s="128"/>
      <c r="AQ45" s="195"/>
      <c r="AR45" s="193"/>
      <c r="AS45" s="128"/>
      <c r="AT45" s="195"/>
      <c r="AX45" s="195"/>
      <c r="AY45" s="193"/>
      <c r="AZ45" s="128"/>
      <c r="BA45" s="195"/>
      <c r="BB45" s="193"/>
      <c r="BC45" s="128"/>
      <c r="BD45" s="195"/>
    </row>
    <row r="46" spans="2:113" ht="45" customHeight="1" thickBot="1" x14ac:dyDescent="0.25">
      <c r="B46" s="306" t="s">
        <v>61</v>
      </c>
      <c r="C46" s="307">
        <f>'PESO ESPECIFICO'!C62</f>
        <v>0</v>
      </c>
      <c r="D46" s="308"/>
      <c r="E46" s="306" t="s">
        <v>61</v>
      </c>
      <c r="F46" s="307">
        <f>'PESO ESPECIFICO'!D62</f>
        <v>0</v>
      </c>
      <c r="G46" s="314"/>
      <c r="H46" s="193" t="s">
        <v>61</v>
      </c>
      <c r="I46" s="194">
        <f>'PESO ESPECIFICO'!F62</f>
        <v>0</v>
      </c>
      <c r="J46" s="313"/>
      <c r="K46" s="193" t="s">
        <v>61</v>
      </c>
      <c r="L46" s="317"/>
      <c r="M46" s="317"/>
      <c r="N46" s="317"/>
      <c r="O46" s="317"/>
      <c r="P46" s="194">
        <f>'PESO ESPECIFICO'!G62</f>
        <v>0</v>
      </c>
      <c r="Q46" s="268"/>
      <c r="R46" s="317" t="s">
        <v>61</v>
      </c>
      <c r="S46" s="194"/>
      <c r="T46" s="268"/>
      <c r="U46" s="260"/>
      <c r="V46" s="193"/>
      <c r="W46" s="128"/>
      <c r="X46" s="195"/>
      <c r="Y46" s="196"/>
      <c r="Z46" s="196"/>
      <c r="AA46" s="196"/>
      <c r="AB46" s="196"/>
      <c r="AC46" s="196"/>
      <c r="AD46" s="193"/>
      <c r="AE46" s="128"/>
      <c r="AF46" s="195"/>
      <c r="AG46" s="193"/>
      <c r="AH46" s="128"/>
      <c r="AI46" s="195"/>
      <c r="AJ46" s="193"/>
      <c r="AK46" s="128"/>
      <c r="AL46" s="278"/>
      <c r="AM46" s="278"/>
      <c r="AN46" s="195"/>
      <c r="AO46" s="193"/>
      <c r="AP46" s="128"/>
      <c r="AQ46" s="195"/>
      <c r="AR46" s="193"/>
      <c r="AS46" s="128"/>
      <c r="AT46" s="195"/>
      <c r="AX46" s="195"/>
      <c r="AY46" s="193"/>
      <c r="AZ46" s="128"/>
      <c r="BA46" s="195"/>
      <c r="BB46" s="193"/>
      <c r="BC46" s="128"/>
      <c r="BD46" s="195"/>
    </row>
    <row r="47" spans="2:113" ht="45" customHeight="1" thickBot="1" x14ac:dyDescent="0.25">
      <c r="B47" s="341" t="s">
        <v>62</v>
      </c>
      <c r="C47" s="342">
        <f>'PESO ESPECIFICO'!C63</f>
        <v>0</v>
      </c>
      <c r="D47" s="343"/>
      <c r="E47" s="341" t="s">
        <v>62</v>
      </c>
      <c r="F47" s="342">
        <f>'PESO ESPECIFICO'!D63</f>
        <v>0</v>
      </c>
      <c r="G47" s="344"/>
      <c r="H47" s="193" t="s">
        <v>62</v>
      </c>
      <c r="I47" s="194">
        <f>'PESO ESPECIFICO'!F63</f>
        <v>0</v>
      </c>
      <c r="J47" s="313"/>
      <c r="K47" s="193" t="s">
        <v>62</v>
      </c>
      <c r="L47" s="317"/>
      <c r="M47" s="317"/>
      <c r="N47" s="317"/>
      <c r="O47" s="317"/>
      <c r="P47" s="194">
        <f>'PESO ESPECIFICO'!G63</f>
        <v>0</v>
      </c>
      <c r="Q47" s="268"/>
      <c r="R47" s="317" t="s">
        <v>62</v>
      </c>
      <c r="S47" s="194"/>
      <c r="T47" s="268"/>
      <c r="U47" s="260"/>
      <c r="V47" s="193"/>
      <c r="W47" s="128"/>
      <c r="X47" s="195"/>
      <c r="Y47" s="196"/>
      <c r="Z47" s="196"/>
      <c r="AA47" s="196"/>
      <c r="AB47" s="196"/>
      <c r="AC47" s="196"/>
      <c r="AD47" s="193"/>
      <c r="AE47" s="128"/>
      <c r="AF47" s="195"/>
      <c r="AG47" s="193"/>
      <c r="AH47" s="128"/>
      <c r="AI47" s="195"/>
      <c r="AJ47" s="193"/>
      <c r="AK47" s="128"/>
      <c r="AL47" s="278"/>
      <c r="AM47" s="278"/>
      <c r="AN47" s="195"/>
      <c r="AO47" s="193"/>
      <c r="AP47" s="128"/>
      <c r="AQ47" s="195"/>
      <c r="AR47" s="193"/>
      <c r="AS47" s="128"/>
      <c r="AT47" s="195"/>
      <c r="AX47" s="195"/>
      <c r="AY47" s="193"/>
      <c r="AZ47" s="128"/>
      <c r="BA47" s="195"/>
      <c r="BB47" s="193"/>
      <c r="BC47" s="128"/>
      <c r="BD47" s="195"/>
    </row>
    <row r="48" spans="2:113" ht="45" customHeight="1" x14ac:dyDescent="0.2">
      <c r="B48" s="188" t="s">
        <v>64</v>
      </c>
      <c r="C48" s="189">
        <f>'PESO ESPECIFICO'!C64</f>
        <v>0</v>
      </c>
      <c r="D48" s="312"/>
      <c r="E48" s="188" t="s">
        <v>64</v>
      </c>
      <c r="F48" s="189">
        <f>'PESO ESPECIFICO'!D64</f>
        <v>0</v>
      </c>
      <c r="G48" s="190"/>
      <c r="H48" s="317" t="s">
        <v>64</v>
      </c>
      <c r="I48" s="194">
        <f>'PESO ESPECIFICO'!F64</f>
        <v>0</v>
      </c>
      <c r="J48" s="313"/>
      <c r="K48" s="193" t="s">
        <v>64</v>
      </c>
      <c r="L48" s="317"/>
      <c r="M48" s="317"/>
      <c r="N48" s="317"/>
      <c r="O48" s="317"/>
      <c r="P48" s="194">
        <f>'PESO ESPECIFICO'!G64</f>
        <v>0</v>
      </c>
      <c r="Q48" s="268"/>
      <c r="R48" s="317" t="s">
        <v>64</v>
      </c>
      <c r="S48" s="194"/>
      <c r="T48" s="268"/>
      <c r="U48" s="261"/>
      <c r="V48" s="193"/>
      <c r="W48" s="128"/>
      <c r="X48" s="195"/>
      <c r="Y48" s="196"/>
      <c r="Z48" s="196"/>
      <c r="AA48" s="196"/>
      <c r="AB48" s="196"/>
      <c r="AC48" s="196"/>
      <c r="AD48" s="193"/>
      <c r="AE48" s="128"/>
      <c r="AF48" s="195"/>
      <c r="AG48" s="193"/>
      <c r="AH48" s="128"/>
      <c r="AI48" s="195"/>
      <c r="AJ48" s="193"/>
      <c r="AK48" s="128"/>
      <c r="AL48" s="278"/>
      <c r="AM48" s="278"/>
      <c r="AN48" s="195"/>
      <c r="AO48" s="193"/>
      <c r="AP48" s="128"/>
      <c r="AQ48" s="195"/>
      <c r="AR48" s="193"/>
      <c r="AS48" s="128"/>
      <c r="AT48" s="195"/>
      <c r="AX48" s="195"/>
      <c r="AY48" s="193"/>
      <c r="AZ48" s="128"/>
      <c r="BA48" s="195"/>
      <c r="BB48" s="193"/>
      <c r="BC48" s="128"/>
      <c r="BD48" s="195"/>
    </row>
    <row r="49" spans="2:56" ht="45" customHeight="1" thickBot="1" x14ac:dyDescent="0.25">
      <c r="B49" s="193" t="s">
        <v>69</v>
      </c>
      <c r="C49" s="194">
        <f>'PESO ESPECIFICO'!C65</f>
        <v>0</v>
      </c>
      <c r="D49" s="313"/>
      <c r="E49" s="193" t="s">
        <v>69</v>
      </c>
      <c r="F49" s="194">
        <f>'PESO ESPECIFICO'!D65</f>
        <v>0</v>
      </c>
      <c r="G49" s="195"/>
      <c r="H49" s="197" t="s">
        <v>69</v>
      </c>
      <c r="I49" s="199">
        <f>'PESO ESPECIFICO'!F65</f>
        <v>0</v>
      </c>
      <c r="J49" s="315"/>
      <c r="K49" s="198" t="s">
        <v>69</v>
      </c>
      <c r="L49" s="197"/>
      <c r="M49" s="197"/>
      <c r="N49" s="197"/>
      <c r="O49" s="197"/>
      <c r="P49" s="199">
        <f>'PESO ESPECIFICO'!G65</f>
        <v>0</v>
      </c>
      <c r="Q49" s="296"/>
      <c r="R49" s="317" t="s">
        <v>69</v>
      </c>
      <c r="S49" s="194"/>
      <c r="T49" s="268"/>
      <c r="U49" s="275"/>
      <c r="V49" s="198"/>
      <c r="W49" s="153"/>
      <c r="X49" s="200"/>
      <c r="Y49" s="201"/>
      <c r="Z49" s="201"/>
      <c r="AA49" s="201"/>
      <c r="AB49" s="201"/>
      <c r="AC49" s="201"/>
      <c r="AD49" s="198"/>
      <c r="AE49" s="153"/>
      <c r="AF49" s="200"/>
      <c r="AG49" s="198"/>
      <c r="AH49" s="153"/>
      <c r="AI49" s="200"/>
      <c r="AJ49" s="198"/>
      <c r="AK49" s="153"/>
      <c r="AL49" s="279"/>
      <c r="AM49" s="279"/>
      <c r="AN49" s="200"/>
      <c r="AO49" s="198"/>
      <c r="AP49" s="153"/>
      <c r="AQ49" s="200"/>
      <c r="AR49" s="198"/>
      <c r="AS49" s="153"/>
      <c r="AT49" s="200"/>
      <c r="AX49" s="200"/>
      <c r="AY49" s="198"/>
      <c r="AZ49" s="153"/>
      <c r="BA49" s="200"/>
      <c r="BB49" s="198"/>
      <c r="BC49" s="153"/>
      <c r="BD49" s="200"/>
    </row>
    <row r="50" spans="2:56" ht="45" customHeight="1" x14ac:dyDescent="0.2">
      <c r="B50" s="193" t="s">
        <v>70</v>
      </c>
      <c r="C50" s="194">
        <f>'PESO ESPECIFICO'!C66</f>
        <v>0</v>
      </c>
      <c r="D50" s="313"/>
      <c r="E50" s="193" t="s">
        <v>70</v>
      </c>
      <c r="F50" s="194">
        <f>'PESO ESPECIFICO'!D66</f>
        <v>0</v>
      </c>
      <c r="G50" s="195"/>
      <c r="H50" s="304" t="s">
        <v>70</v>
      </c>
      <c r="I50" s="302"/>
      <c r="J50" s="303"/>
      <c r="K50" s="304" t="s">
        <v>70</v>
      </c>
      <c r="L50" s="304"/>
      <c r="M50" s="304"/>
      <c r="N50" s="304"/>
      <c r="O50" s="304"/>
      <c r="P50" s="302"/>
      <c r="Q50" s="303"/>
      <c r="R50" s="193" t="s">
        <v>70</v>
      </c>
      <c r="S50" s="276"/>
      <c r="T50" s="273"/>
      <c r="U50" s="205"/>
      <c r="V50" s="203"/>
      <c r="W50" s="204"/>
      <c r="X50" s="205"/>
      <c r="Y50" s="205"/>
      <c r="Z50" s="205"/>
      <c r="AA50" s="205"/>
      <c r="AB50" s="205"/>
      <c r="AC50" s="205"/>
      <c r="AD50" s="203"/>
      <c r="AE50" s="204"/>
      <c r="AF50" s="205"/>
      <c r="AG50" s="203"/>
      <c r="AH50" s="204"/>
      <c r="AI50" s="205"/>
      <c r="AJ50" s="203"/>
      <c r="AK50" s="204"/>
      <c r="AL50" s="204"/>
      <c r="AM50" s="204"/>
      <c r="AN50" s="205"/>
      <c r="AO50" s="203"/>
      <c r="AP50" s="204"/>
      <c r="AQ50" s="205"/>
      <c r="AR50" s="203"/>
      <c r="AS50" s="204"/>
      <c r="AT50" s="205"/>
      <c r="AX50" s="205"/>
      <c r="AY50" s="203"/>
      <c r="AZ50" s="204"/>
      <c r="BA50" s="205"/>
      <c r="BB50" s="203"/>
      <c r="BC50" s="204"/>
      <c r="BD50" s="205"/>
    </row>
    <row r="51" spans="2:56" ht="45" customHeight="1" thickBot="1" x14ac:dyDescent="0.25">
      <c r="B51" s="193" t="s">
        <v>77</v>
      </c>
      <c r="C51" s="194">
        <f>'PESO ESPECIFICO'!C67</f>
        <v>0</v>
      </c>
      <c r="D51" s="313"/>
      <c r="E51" s="193" t="s">
        <v>77</v>
      </c>
      <c r="F51" s="194">
        <f>'PESO ESPECIFICO'!D67</f>
        <v>0</v>
      </c>
      <c r="G51" s="195"/>
      <c r="H51" s="197" t="s">
        <v>77</v>
      </c>
      <c r="I51" s="199"/>
      <c r="J51" s="296"/>
      <c r="K51" s="197" t="s">
        <v>77</v>
      </c>
      <c r="L51" s="197"/>
      <c r="M51" s="197"/>
      <c r="N51" s="197"/>
      <c r="O51" s="197"/>
      <c r="P51" s="199"/>
      <c r="Q51" s="296"/>
      <c r="R51" s="198" t="s">
        <v>77</v>
      </c>
      <c r="S51" s="277"/>
      <c r="T51" s="274"/>
      <c r="U51" s="205"/>
      <c r="V51" s="203"/>
      <c r="W51" s="204"/>
      <c r="X51" s="205"/>
      <c r="Y51" s="205"/>
      <c r="Z51" s="205"/>
      <c r="AA51" s="205"/>
      <c r="AB51" s="205"/>
      <c r="AC51" s="205"/>
      <c r="AD51" s="203"/>
      <c r="AE51" s="204"/>
      <c r="AF51" s="205"/>
      <c r="AG51" s="203"/>
      <c r="AH51" s="204"/>
      <c r="AI51" s="205"/>
      <c r="AJ51" s="203"/>
      <c r="AK51" s="204"/>
      <c r="AL51" s="204"/>
      <c r="AM51" s="204"/>
      <c r="AN51" s="205"/>
      <c r="AO51" s="203"/>
      <c r="AP51" s="204"/>
      <c r="AQ51" s="205"/>
      <c r="AR51" s="203"/>
      <c r="AS51" s="204"/>
      <c r="AT51" s="205"/>
      <c r="AX51" s="205"/>
      <c r="AY51" s="203"/>
      <c r="AZ51" s="204"/>
      <c r="BA51" s="205"/>
      <c r="BB51" s="203"/>
      <c r="BC51" s="204"/>
      <c r="BD51" s="205"/>
    </row>
    <row r="52" spans="2:56" ht="45" customHeight="1" x14ac:dyDescent="0.2">
      <c r="B52" s="193" t="s">
        <v>71</v>
      </c>
      <c r="C52" s="194">
        <f>'PESO ESPECIFICO'!C68</f>
        <v>0</v>
      </c>
      <c r="D52" s="313"/>
      <c r="E52" s="193" t="s">
        <v>71</v>
      </c>
      <c r="F52" s="194">
        <f>'PESO ESPECIFICO'!D68</f>
        <v>0</v>
      </c>
      <c r="G52" s="195"/>
      <c r="H52" s="203"/>
      <c r="I52" s="204"/>
      <c r="J52" s="204"/>
      <c r="K52" s="204"/>
      <c r="L52" s="204"/>
      <c r="M52" s="204"/>
      <c r="N52" s="204"/>
      <c r="O52" s="204"/>
      <c r="P52" s="203"/>
      <c r="Q52" s="204"/>
      <c r="R52" s="205"/>
      <c r="S52" s="203"/>
      <c r="T52" s="204"/>
      <c r="U52" s="205"/>
      <c r="V52" s="203"/>
      <c r="W52" s="204"/>
      <c r="X52" s="205"/>
      <c r="Y52" s="205"/>
      <c r="Z52" s="205"/>
      <c r="AA52" s="205"/>
      <c r="AB52" s="205"/>
      <c r="AC52" s="205"/>
      <c r="AD52" s="203"/>
      <c r="AE52" s="204"/>
      <c r="AF52" s="205"/>
      <c r="AG52" s="203"/>
      <c r="AH52" s="204"/>
      <c r="AI52" s="205"/>
      <c r="AJ52" s="203"/>
      <c r="AK52" s="204"/>
      <c r="AL52" s="204"/>
      <c r="AM52" s="204"/>
      <c r="AN52" s="205"/>
      <c r="AO52" s="203"/>
      <c r="AP52" s="204"/>
      <c r="AQ52" s="205"/>
      <c r="AR52" s="203"/>
      <c r="AS52" s="204"/>
      <c r="AT52" s="205"/>
      <c r="AX52" s="205"/>
      <c r="AY52" s="203"/>
      <c r="AZ52" s="204"/>
      <c r="BA52" s="205"/>
      <c r="BB52" s="203"/>
      <c r="BC52" s="204"/>
      <c r="BD52" s="205"/>
    </row>
    <row r="53" spans="2:56" ht="45" customHeight="1" x14ac:dyDescent="0.2">
      <c r="B53" s="193" t="s">
        <v>122</v>
      </c>
      <c r="C53" s="194">
        <f>'PESO ESPECIFICO'!C69</f>
        <v>0</v>
      </c>
      <c r="D53" s="313"/>
      <c r="E53" s="193" t="s">
        <v>122</v>
      </c>
      <c r="F53" s="194">
        <f>'PESO ESPECIFICO'!D69</f>
        <v>0</v>
      </c>
      <c r="G53" s="195"/>
      <c r="H53" s="203"/>
      <c r="I53" s="204"/>
      <c r="J53" s="204"/>
      <c r="K53" s="204"/>
      <c r="L53" s="204"/>
      <c r="M53" s="204"/>
      <c r="N53" s="204"/>
      <c r="O53" s="204"/>
      <c r="P53" s="203"/>
      <c r="Q53" s="204"/>
      <c r="R53" s="205"/>
      <c r="S53" s="203"/>
      <c r="T53" s="204"/>
      <c r="U53" s="205"/>
      <c r="V53" s="203"/>
      <c r="W53" s="204"/>
      <c r="X53" s="205"/>
      <c r="Y53" s="205"/>
      <c r="Z53" s="205"/>
      <c r="AA53" s="205"/>
      <c r="AB53" s="205"/>
      <c r="AC53" s="205"/>
      <c r="AD53" s="203"/>
      <c r="AE53" s="204"/>
      <c r="AF53" s="205"/>
      <c r="AG53" s="203"/>
      <c r="AH53" s="204"/>
      <c r="AI53" s="205"/>
      <c r="AJ53" s="203"/>
      <c r="AK53" s="204"/>
      <c r="AL53" s="204"/>
      <c r="AM53" s="204"/>
      <c r="AN53" s="205"/>
      <c r="AO53" s="203"/>
      <c r="AP53" s="204"/>
      <c r="AQ53" s="205"/>
      <c r="AR53" s="203"/>
      <c r="AS53" s="204"/>
      <c r="AT53" s="205"/>
      <c r="AX53" s="205"/>
      <c r="AY53" s="203"/>
      <c r="AZ53" s="204"/>
      <c r="BA53" s="205"/>
      <c r="BB53" s="203"/>
      <c r="BC53" s="204"/>
      <c r="BD53" s="205"/>
    </row>
    <row r="54" spans="2:56" ht="45" customHeight="1" x14ac:dyDescent="0.2">
      <c r="B54" s="193" t="s">
        <v>151</v>
      </c>
      <c r="C54" s="194">
        <f>'PESO ESPECIFICO'!C70</f>
        <v>0</v>
      </c>
      <c r="D54" s="313"/>
      <c r="E54" s="193" t="s">
        <v>151</v>
      </c>
      <c r="F54" s="194">
        <f>'PESO ESPECIFICO'!D70</f>
        <v>0</v>
      </c>
      <c r="G54" s="195"/>
      <c r="H54" s="203"/>
      <c r="I54" s="204"/>
      <c r="J54" s="204"/>
      <c r="K54" s="204"/>
      <c r="L54" s="204"/>
      <c r="M54" s="204"/>
      <c r="N54" s="204"/>
      <c r="O54" s="204"/>
      <c r="P54" s="203"/>
      <c r="Q54" s="204"/>
      <c r="R54" s="205"/>
      <c r="S54" s="203"/>
      <c r="T54" s="204"/>
      <c r="U54" s="205"/>
      <c r="V54" s="203"/>
      <c r="W54" s="204"/>
      <c r="X54" s="205"/>
      <c r="Y54" s="205"/>
      <c r="Z54" s="205"/>
      <c r="AA54" s="205"/>
      <c r="AB54" s="205"/>
      <c r="AC54" s="205"/>
      <c r="AD54" s="203"/>
      <c r="AE54" s="204"/>
      <c r="AF54" s="205"/>
      <c r="AG54" s="203"/>
      <c r="AH54" s="204"/>
      <c r="AI54" s="205"/>
      <c r="AJ54" s="203"/>
      <c r="AK54" s="204"/>
      <c r="AL54" s="204"/>
      <c r="AM54" s="204"/>
      <c r="AN54" s="205"/>
      <c r="AO54" s="203"/>
      <c r="AP54" s="204"/>
      <c r="AQ54" s="205"/>
      <c r="AR54" s="203"/>
      <c r="AS54" s="204"/>
      <c r="AT54" s="205"/>
      <c r="AX54" s="205"/>
      <c r="AY54" s="203"/>
      <c r="AZ54" s="204"/>
      <c r="BA54" s="205"/>
      <c r="BB54" s="203"/>
      <c r="BC54" s="204"/>
      <c r="BD54" s="205"/>
    </row>
    <row r="55" spans="2:56" ht="45" customHeight="1" thickBot="1" x14ac:dyDescent="0.25">
      <c r="B55" s="198" t="s">
        <v>152</v>
      </c>
      <c r="C55" s="199">
        <f>'PESO ESPECIFICO'!C71</f>
        <v>0</v>
      </c>
      <c r="D55" s="315"/>
      <c r="E55" s="198" t="s">
        <v>152</v>
      </c>
      <c r="F55" s="199">
        <f>'PESO ESPECIFICO'!D71</f>
        <v>0</v>
      </c>
      <c r="G55" s="200"/>
      <c r="H55" s="203"/>
      <c r="I55" s="204"/>
      <c r="J55" s="204"/>
      <c r="K55" s="204"/>
      <c r="L55" s="204"/>
      <c r="M55" s="204"/>
      <c r="N55" s="204"/>
      <c r="O55" s="204"/>
      <c r="P55" s="203"/>
      <c r="Q55" s="204"/>
      <c r="R55" s="205"/>
      <c r="S55" s="203"/>
      <c r="T55" s="204"/>
      <c r="U55" s="205"/>
      <c r="V55" s="203"/>
      <c r="W55" s="204"/>
      <c r="X55" s="205"/>
      <c r="Y55" s="205"/>
      <c r="Z55" s="205"/>
      <c r="AA55" s="205"/>
      <c r="AB55" s="205"/>
      <c r="AC55" s="205"/>
      <c r="AD55" s="203"/>
      <c r="AE55" s="204"/>
      <c r="AF55" s="205"/>
      <c r="AG55" s="203"/>
      <c r="AH55" s="204"/>
      <c r="AI55" s="205"/>
      <c r="AJ55" s="203"/>
      <c r="AK55" s="204"/>
      <c r="AL55" s="204"/>
      <c r="AM55" s="204"/>
      <c r="AN55" s="205"/>
      <c r="AO55" s="203"/>
      <c r="AP55" s="204"/>
      <c r="AQ55" s="205"/>
      <c r="AR55" s="203"/>
      <c r="AS55" s="204"/>
      <c r="AT55" s="205"/>
      <c r="AX55" s="205"/>
      <c r="AY55" s="203"/>
      <c r="AZ55" s="204"/>
      <c r="BA55" s="205"/>
      <c r="BB55" s="203"/>
      <c r="BC55" s="204"/>
      <c r="BD55" s="205"/>
    </row>
    <row r="56" spans="2:56" ht="17.25" thickBot="1" x14ac:dyDescent="0.25">
      <c r="F56" s="206"/>
      <c r="G56" s="202"/>
    </row>
    <row r="57" spans="2:56" ht="12.75" customHeight="1" x14ac:dyDescent="0.2"/>
    <row r="58" spans="2:56" ht="13.5" customHeight="1" thickBot="1" x14ac:dyDescent="0.25"/>
    <row r="59" spans="2:56" ht="18.75" thickBot="1" x14ac:dyDescent="0.25">
      <c r="B59" s="772" t="s">
        <v>87</v>
      </c>
      <c r="C59" s="773"/>
      <c r="D59" s="773"/>
      <c r="E59" s="774"/>
      <c r="F59" s="305"/>
      <c r="G59" s="291"/>
      <c r="H59" s="291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</row>
    <row r="60" spans="2:56" ht="16.5" customHeight="1" x14ac:dyDescent="0.2">
      <c r="B60" s="741" t="s">
        <v>57</v>
      </c>
      <c r="C60" s="742"/>
      <c r="D60" s="747">
        <v>1</v>
      </c>
      <c r="E60" s="750">
        <v>2</v>
      </c>
      <c r="F60" s="750">
        <v>3</v>
      </c>
      <c r="G60" s="747">
        <v>4</v>
      </c>
      <c r="H60" s="747">
        <v>5</v>
      </c>
      <c r="I60" s="787">
        <v>6</v>
      </c>
      <c r="J60" s="208"/>
      <c r="K60" s="208"/>
      <c r="L60" s="326"/>
      <c r="M60" s="326"/>
      <c r="N60" s="326"/>
      <c r="O60" s="326"/>
      <c r="P60" s="787">
        <v>8</v>
      </c>
      <c r="Q60" s="787">
        <v>9</v>
      </c>
      <c r="R60" s="787">
        <v>10</v>
      </c>
      <c r="S60" s="787">
        <v>11</v>
      </c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</row>
    <row r="61" spans="2:56" ht="12.75" customHeight="1" x14ac:dyDescent="0.2">
      <c r="B61" s="743"/>
      <c r="C61" s="744"/>
      <c r="D61" s="748"/>
      <c r="E61" s="751"/>
      <c r="F61" s="751"/>
      <c r="G61" s="748"/>
      <c r="H61" s="748"/>
      <c r="I61" s="788"/>
      <c r="J61" s="210"/>
      <c r="K61" s="210"/>
      <c r="L61" s="327"/>
      <c r="M61" s="327"/>
      <c r="N61" s="327"/>
      <c r="O61" s="327"/>
      <c r="P61" s="788"/>
      <c r="Q61" s="788"/>
      <c r="R61" s="788"/>
      <c r="S61" s="788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</row>
    <row r="62" spans="2:56" ht="13.5" customHeight="1" thickBot="1" x14ac:dyDescent="0.25">
      <c r="B62" s="743"/>
      <c r="C62" s="744"/>
      <c r="D62" s="749"/>
      <c r="E62" s="752"/>
      <c r="F62" s="752"/>
      <c r="G62" s="749"/>
      <c r="H62" s="749"/>
      <c r="I62" s="789"/>
      <c r="J62" s="211"/>
      <c r="K62" s="211"/>
      <c r="L62" s="328"/>
      <c r="M62" s="328"/>
      <c r="N62" s="328"/>
      <c r="O62" s="328"/>
      <c r="P62" s="789"/>
      <c r="Q62" s="789"/>
      <c r="R62" s="789"/>
      <c r="S62" s="78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</row>
    <row r="63" spans="2:56" ht="12.75" customHeight="1" x14ac:dyDescent="0.2">
      <c r="B63" s="743"/>
      <c r="C63" s="744"/>
      <c r="D63" s="760" t="s">
        <v>88</v>
      </c>
      <c r="E63" s="768" t="s">
        <v>88</v>
      </c>
      <c r="F63" s="768" t="s">
        <v>88</v>
      </c>
      <c r="G63" s="760" t="s">
        <v>88</v>
      </c>
      <c r="H63" s="760" t="s">
        <v>88</v>
      </c>
      <c r="I63" s="735" t="s">
        <v>88</v>
      </c>
      <c r="J63" s="212"/>
      <c r="K63" s="212"/>
      <c r="L63" s="324"/>
      <c r="M63" s="324"/>
      <c r="N63" s="324"/>
      <c r="O63" s="324"/>
      <c r="P63" s="735" t="s">
        <v>88</v>
      </c>
      <c r="Q63" s="735" t="s">
        <v>88</v>
      </c>
      <c r="R63" s="735" t="s">
        <v>88</v>
      </c>
      <c r="S63" s="735" t="s">
        <v>88</v>
      </c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</row>
    <row r="64" spans="2:56" ht="24.75" customHeight="1" thickBot="1" x14ac:dyDescent="0.25">
      <c r="B64" s="745"/>
      <c r="C64" s="746"/>
      <c r="D64" s="761"/>
      <c r="E64" s="769"/>
      <c r="F64" s="770"/>
      <c r="G64" s="771"/>
      <c r="H64" s="771"/>
      <c r="I64" s="736"/>
      <c r="J64" s="213"/>
      <c r="K64" s="213"/>
      <c r="L64" s="325"/>
      <c r="M64" s="325"/>
      <c r="N64" s="325"/>
      <c r="O64" s="325"/>
      <c r="P64" s="736"/>
      <c r="Q64" s="736"/>
      <c r="R64" s="736"/>
      <c r="S64" s="736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</row>
    <row r="65" spans="2:30" ht="16.5" customHeight="1" x14ac:dyDescent="0.2">
      <c r="B65" s="775" t="s">
        <v>32</v>
      </c>
      <c r="C65" s="666"/>
      <c r="D65" s="800">
        <f>'SPT 001'!D61</f>
        <v>0</v>
      </c>
      <c r="E65" s="801">
        <f>'SPT 002'!D61</f>
        <v>0</v>
      </c>
      <c r="F65" s="801" t="e">
        <f>#REF!</f>
        <v>#REF!</v>
      </c>
      <c r="G65" s="767" t="e">
        <f>#REF!</f>
        <v>#REF!</v>
      </c>
      <c r="H65" s="767" t="e">
        <f>#REF!</f>
        <v>#REF!</v>
      </c>
      <c r="I65" s="767"/>
      <c r="J65" s="214"/>
      <c r="K65" s="214"/>
      <c r="L65" s="214"/>
      <c r="M65" s="214"/>
      <c r="N65" s="214"/>
      <c r="O65" s="214"/>
      <c r="P65" s="767"/>
      <c r="Q65" s="767"/>
      <c r="R65" s="767"/>
      <c r="S65" s="767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</row>
    <row r="66" spans="2:30" ht="16.5" customHeight="1" x14ac:dyDescent="0.2">
      <c r="B66" s="667"/>
      <c r="C66" s="668"/>
      <c r="D66" s="791"/>
      <c r="E66" s="776"/>
      <c r="F66" s="776"/>
      <c r="G66" s="726"/>
      <c r="H66" s="726"/>
      <c r="I66" s="726"/>
      <c r="J66" s="215"/>
      <c r="K66" s="215"/>
      <c r="L66" s="215"/>
      <c r="M66" s="215"/>
      <c r="N66" s="215"/>
      <c r="O66" s="215"/>
      <c r="P66" s="726"/>
      <c r="Q66" s="726"/>
      <c r="R66" s="726"/>
      <c r="S66" s="726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</row>
    <row r="67" spans="2:30" ht="16.5" customHeight="1" x14ac:dyDescent="0.2">
      <c r="B67" s="667" t="s">
        <v>33</v>
      </c>
      <c r="C67" s="668"/>
      <c r="D67" s="791">
        <f>'SPT 001'!D62</f>
        <v>0</v>
      </c>
      <c r="E67" s="776">
        <f>'SPT 002'!D62</f>
        <v>0</v>
      </c>
      <c r="F67" s="776" t="e">
        <f>#REF!</f>
        <v>#REF!</v>
      </c>
      <c r="G67" s="726" t="e">
        <f>#REF!</f>
        <v>#REF!</v>
      </c>
      <c r="H67" s="726" t="e">
        <f>#REF!</f>
        <v>#REF!</v>
      </c>
      <c r="I67" s="726"/>
      <c r="J67" s="215"/>
      <c r="K67" s="215"/>
      <c r="L67" s="215"/>
      <c r="M67" s="215"/>
      <c r="N67" s="215"/>
      <c r="O67" s="215"/>
      <c r="P67" s="726"/>
      <c r="Q67" s="726"/>
      <c r="R67" s="726"/>
      <c r="S67" s="726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</row>
    <row r="68" spans="2:30" ht="16.5" customHeight="1" x14ac:dyDescent="0.2">
      <c r="B68" s="667"/>
      <c r="C68" s="668"/>
      <c r="D68" s="791"/>
      <c r="E68" s="776"/>
      <c r="F68" s="776"/>
      <c r="G68" s="726"/>
      <c r="H68" s="726"/>
      <c r="I68" s="726"/>
      <c r="J68" s="215"/>
      <c r="K68" s="215"/>
      <c r="L68" s="215"/>
      <c r="M68" s="215"/>
      <c r="N68" s="215"/>
      <c r="O68" s="215"/>
      <c r="P68" s="726"/>
      <c r="Q68" s="726"/>
      <c r="R68" s="726"/>
      <c r="S68" s="726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</row>
    <row r="69" spans="2:30" ht="16.5" customHeight="1" x14ac:dyDescent="0.2">
      <c r="B69" s="667" t="s">
        <v>34</v>
      </c>
      <c r="C69" s="668"/>
      <c r="D69" s="791">
        <f>'SPT 001'!D63</f>
        <v>0</v>
      </c>
      <c r="E69" s="776">
        <f>'SPT 002'!D63</f>
        <v>0</v>
      </c>
      <c r="F69" s="776" t="e">
        <f>#REF!</f>
        <v>#REF!</v>
      </c>
      <c r="G69" s="726" t="e">
        <f>#REF!</f>
        <v>#REF!</v>
      </c>
      <c r="H69" s="726" t="e">
        <f>#REF!</f>
        <v>#REF!</v>
      </c>
      <c r="I69" s="726"/>
      <c r="J69" s="215"/>
      <c r="K69" s="215"/>
      <c r="L69" s="215"/>
      <c r="M69" s="215"/>
      <c r="N69" s="215"/>
      <c r="O69" s="215"/>
      <c r="P69" s="726"/>
      <c r="Q69" s="726"/>
      <c r="R69" s="726"/>
      <c r="S69" s="726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</row>
    <row r="70" spans="2:30" ht="16.5" customHeight="1" thickBot="1" x14ac:dyDescent="0.25">
      <c r="B70" s="669"/>
      <c r="C70" s="670"/>
      <c r="D70" s="792"/>
      <c r="E70" s="793"/>
      <c r="F70" s="793"/>
      <c r="G70" s="798"/>
      <c r="H70" s="798"/>
      <c r="I70" s="798"/>
      <c r="J70" s="216"/>
      <c r="K70" s="216"/>
      <c r="L70" s="216"/>
      <c r="M70" s="216"/>
      <c r="N70" s="216"/>
      <c r="O70" s="216"/>
      <c r="P70" s="798"/>
      <c r="Q70" s="798"/>
      <c r="R70" s="798"/>
      <c r="S70" s="798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</row>
    <row r="71" spans="2:30" ht="12.75" customHeight="1" x14ac:dyDescent="0.2"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209"/>
    </row>
    <row r="72" spans="2:30" ht="13.5" thickBot="1" x14ac:dyDescent="0.25"/>
    <row r="73" spans="2:30" ht="18.75" thickBot="1" x14ac:dyDescent="0.25">
      <c r="B73" s="772" t="s">
        <v>89</v>
      </c>
      <c r="C73" s="773"/>
      <c r="D73" s="773"/>
      <c r="E73" s="774"/>
      <c r="F73" s="305"/>
      <c r="G73" s="291"/>
      <c r="H73" s="291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</row>
    <row r="74" spans="2:30" ht="16.5" customHeight="1" x14ac:dyDescent="0.2">
      <c r="B74" s="741" t="s">
        <v>57</v>
      </c>
      <c r="C74" s="742"/>
      <c r="D74" s="747">
        <v>1</v>
      </c>
      <c r="E74" s="750">
        <v>2</v>
      </c>
      <c r="F74" s="750">
        <v>3</v>
      </c>
      <c r="G74" s="747">
        <v>4</v>
      </c>
      <c r="H74" s="747">
        <v>5</v>
      </c>
      <c r="I74" s="787">
        <v>6</v>
      </c>
      <c r="J74" s="208"/>
      <c r="K74" s="208"/>
      <c r="L74" s="326"/>
      <c r="M74" s="326"/>
      <c r="N74" s="326"/>
      <c r="O74" s="326"/>
      <c r="P74" s="787">
        <v>8</v>
      </c>
      <c r="Q74" s="787">
        <v>9</v>
      </c>
      <c r="R74" s="787">
        <v>10</v>
      </c>
      <c r="S74" s="787">
        <v>11</v>
      </c>
    </row>
    <row r="75" spans="2:30" ht="12.75" customHeight="1" x14ac:dyDescent="0.2">
      <c r="B75" s="743"/>
      <c r="C75" s="744"/>
      <c r="D75" s="748"/>
      <c r="E75" s="751"/>
      <c r="F75" s="751"/>
      <c r="G75" s="748"/>
      <c r="H75" s="748"/>
      <c r="I75" s="788"/>
      <c r="J75" s="210"/>
      <c r="K75" s="210"/>
      <c r="L75" s="327"/>
      <c r="M75" s="327"/>
      <c r="N75" s="327"/>
      <c r="O75" s="327"/>
      <c r="P75" s="788"/>
      <c r="Q75" s="788"/>
      <c r="R75" s="788"/>
      <c r="S75" s="788"/>
    </row>
    <row r="76" spans="2:30" ht="13.5" customHeight="1" thickBot="1" x14ac:dyDescent="0.25">
      <c r="B76" s="743"/>
      <c r="C76" s="744"/>
      <c r="D76" s="749"/>
      <c r="E76" s="752"/>
      <c r="F76" s="752"/>
      <c r="G76" s="749"/>
      <c r="H76" s="749"/>
      <c r="I76" s="789"/>
      <c r="J76" s="211"/>
      <c r="K76" s="211"/>
      <c r="L76" s="328"/>
      <c r="M76" s="328"/>
      <c r="N76" s="328"/>
      <c r="O76" s="328"/>
      <c r="P76" s="789"/>
      <c r="Q76" s="789"/>
      <c r="R76" s="789"/>
      <c r="S76" s="789"/>
    </row>
    <row r="77" spans="2:30" ht="12.75" customHeight="1" x14ac:dyDescent="0.2">
      <c r="B77" s="743"/>
      <c r="C77" s="744"/>
      <c r="D77" s="786" t="s">
        <v>90</v>
      </c>
      <c r="E77" s="790" t="s">
        <v>90</v>
      </c>
      <c r="F77" s="790" t="s">
        <v>90</v>
      </c>
      <c r="G77" s="786" t="s">
        <v>90</v>
      </c>
      <c r="H77" s="786" t="s">
        <v>90</v>
      </c>
      <c r="I77" s="785" t="s">
        <v>90</v>
      </c>
      <c r="J77" s="217"/>
      <c r="K77" s="217"/>
      <c r="L77" s="329"/>
      <c r="M77" s="329"/>
      <c r="N77" s="329"/>
      <c r="O77" s="329"/>
      <c r="P77" s="785" t="s">
        <v>90</v>
      </c>
      <c r="Q77" s="785" t="s">
        <v>90</v>
      </c>
      <c r="R77" s="785" t="s">
        <v>90</v>
      </c>
      <c r="S77" s="785" t="s">
        <v>90</v>
      </c>
    </row>
    <row r="78" spans="2:30" ht="24.75" customHeight="1" thickBot="1" x14ac:dyDescent="0.25">
      <c r="B78" s="745"/>
      <c r="C78" s="746"/>
      <c r="D78" s="771"/>
      <c r="E78" s="770"/>
      <c r="F78" s="770"/>
      <c r="G78" s="771"/>
      <c r="H78" s="771"/>
      <c r="I78" s="736"/>
      <c r="J78" s="213"/>
      <c r="K78" s="213"/>
      <c r="L78" s="325"/>
      <c r="M78" s="325"/>
      <c r="N78" s="325"/>
      <c r="O78" s="325"/>
      <c r="P78" s="736"/>
      <c r="Q78" s="736"/>
      <c r="R78" s="736"/>
      <c r="S78" s="736"/>
    </row>
    <row r="79" spans="2:30" ht="16.5" customHeight="1" x14ac:dyDescent="0.2">
      <c r="B79" s="775" t="s">
        <v>32</v>
      </c>
      <c r="C79" s="666"/>
      <c r="D79" s="777" t="e">
        <f>D99</f>
        <v>#DIV/0!</v>
      </c>
      <c r="E79" s="779" t="e">
        <f t="shared" ref="E79:S79" si="12">E99</f>
        <v>#DIV/0!</v>
      </c>
      <c r="F79" s="781" t="e">
        <f t="shared" si="12"/>
        <v>#DIV/0!</v>
      </c>
      <c r="G79" s="783" t="e">
        <f t="shared" si="12"/>
        <v>#DIV/0!</v>
      </c>
      <c r="H79" s="783" t="e">
        <f t="shared" si="12"/>
        <v>#DIV/0!</v>
      </c>
      <c r="I79" s="783">
        <f t="shared" si="12"/>
        <v>0</v>
      </c>
      <c r="J79" s="218"/>
      <c r="K79" s="218"/>
      <c r="L79" s="218"/>
      <c r="M79" s="218"/>
      <c r="N79" s="218"/>
      <c r="O79" s="218"/>
      <c r="P79" s="783">
        <f t="shared" si="12"/>
        <v>0</v>
      </c>
      <c r="Q79" s="783">
        <f t="shared" si="12"/>
        <v>0</v>
      </c>
      <c r="R79" s="783">
        <f t="shared" si="12"/>
        <v>0</v>
      </c>
      <c r="S79" s="783">
        <f t="shared" si="12"/>
        <v>0</v>
      </c>
    </row>
    <row r="80" spans="2:30" ht="16.5" customHeight="1" x14ac:dyDescent="0.2">
      <c r="B80" s="667"/>
      <c r="C80" s="668"/>
      <c r="D80" s="778"/>
      <c r="E80" s="780"/>
      <c r="F80" s="782"/>
      <c r="G80" s="784"/>
      <c r="H80" s="784"/>
      <c r="I80" s="784"/>
      <c r="J80" s="219"/>
      <c r="K80" s="219"/>
      <c r="L80" s="219"/>
      <c r="M80" s="219"/>
      <c r="N80" s="219"/>
      <c r="O80" s="219"/>
      <c r="P80" s="784"/>
      <c r="Q80" s="784"/>
      <c r="R80" s="784"/>
      <c r="S80" s="784"/>
    </row>
    <row r="81" spans="2:19" ht="16.5" customHeight="1" x14ac:dyDescent="0.2">
      <c r="B81" s="667" t="s">
        <v>33</v>
      </c>
      <c r="C81" s="668"/>
      <c r="D81" s="778" t="e">
        <f>D101</f>
        <v>#DIV/0!</v>
      </c>
      <c r="E81" s="780" t="e">
        <f t="shared" ref="E81:S81" si="13">E101</f>
        <v>#DIV/0!</v>
      </c>
      <c r="F81" s="782" t="e">
        <f t="shared" si="13"/>
        <v>#DIV/0!</v>
      </c>
      <c r="G81" s="784" t="e">
        <f t="shared" si="13"/>
        <v>#DIV/0!</v>
      </c>
      <c r="H81" s="784" t="e">
        <f t="shared" si="13"/>
        <v>#DIV/0!</v>
      </c>
      <c r="I81" s="784">
        <f t="shared" si="13"/>
        <v>0</v>
      </c>
      <c r="J81" s="219"/>
      <c r="K81" s="219"/>
      <c r="L81" s="219"/>
      <c r="M81" s="219"/>
      <c r="N81" s="219"/>
      <c r="O81" s="219"/>
      <c r="P81" s="784">
        <f t="shared" si="13"/>
        <v>0</v>
      </c>
      <c r="Q81" s="784">
        <f t="shared" si="13"/>
        <v>0</v>
      </c>
      <c r="R81" s="784">
        <f t="shared" si="13"/>
        <v>0</v>
      </c>
      <c r="S81" s="784">
        <f t="shared" si="13"/>
        <v>0</v>
      </c>
    </row>
    <row r="82" spans="2:19" ht="16.5" customHeight="1" x14ac:dyDescent="0.2">
      <c r="B82" s="667"/>
      <c r="C82" s="668"/>
      <c r="D82" s="778"/>
      <c r="E82" s="780"/>
      <c r="F82" s="782"/>
      <c r="G82" s="784"/>
      <c r="H82" s="784"/>
      <c r="I82" s="784"/>
      <c r="J82" s="219"/>
      <c r="K82" s="219"/>
      <c r="L82" s="219"/>
      <c r="M82" s="219"/>
      <c r="N82" s="219"/>
      <c r="O82" s="219"/>
      <c r="P82" s="784"/>
      <c r="Q82" s="784"/>
      <c r="R82" s="784"/>
      <c r="S82" s="784"/>
    </row>
    <row r="83" spans="2:19" ht="16.5" customHeight="1" x14ac:dyDescent="0.2">
      <c r="B83" s="667" t="s">
        <v>34</v>
      </c>
      <c r="C83" s="668"/>
      <c r="D83" s="778" t="e">
        <f>D103</f>
        <v>#DIV/0!</v>
      </c>
      <c r="E83" s="780" t="e">
        <f t="shared" ref="E83:S83" si="14">E103</f>
        <v>#DIV/0!</v>
      </c>
      <c r="F83" s="782" t="e">
        <f t="shared" si="14"/>
        <v>#DIV/0!</v>
      </c>
      <c r="G83" s="784" t="e">
        <f t="shared" si="14"/>
        <v>#DIV/0!</v>
      </c>
      <c r="H83" s="784" t="e">
        <f t="shared" si="14"/>
        <v>#DIV/0!</v>
      </c>
      <c r="I83" s="784">
        <f t="shared" si="14"/>
        <v>0</v>
      </c>
      <c r="J83" s="219"/>
      <c r="K83" s="219"/>
      <c r="L83" s="219"/>
      <c r="M83" s="219"/>
      <c r="N83" s="219"/>
      <c r="O83" s="219"/>
      <c r="P83" s="784">
        <f t="shared" si="14"/>
        <v>0</v>
      </c>
      <c r="Q83" s="784">
        <f t="shared" si="14"/>
        <v>0</v>
      </c>
      <c r="R83" s="784">
        <f t="shared" si="14"/>
        <v>0</v>
      </c>
      <c r="S83" s="784">
        <f t="shared" si="14"/>
        <v>0</v>
      </c>
    </row>
    <row r="84" spans="2:19" ht="16.5" customHeight="1" thickBot="1" x14ac:dyDescent="0.25">
      <c r="B84" s="669"/>
      <c r="C84" s="670"/>
      <c r="D84" s="794"/>
      <c r="E84" s="797"/>
      <c r="F84" s="802"/>
      <c r="G84" s="795"/>
      <c r="H84" s="795"/>
      <c r="I84" s="795"/>
      <c r="J84" s="220"/>
      <c r="K84" s="220"/>
      <c r="L84" s="220"/>
      <c r="M84" s="220"/>
      <c r="N84" s="220"/>
      <c r="O84" s="220"/>
      <c r="P84" s="795"/>
      <c r="Q84" s="795"/>
      <c r="R84" s="795"/>
      <c r="S84" s="795"/>
    </row>
    <row r="86" spans="2:19" ht="21.75" customHeight="1" x14ac:dyDescent="0.2">
      <c r="D86" s="221" t="e">
        <f>D14</f>
        <v>#DIV/0!</v>
      </c>
      <c r="E86" s="221" t="e">
        <f>R14</f>
        <v>#DIV/0!</v>
      </c>
      <c r="F86" s="221" t="e">
        <f>AF14</f>
        <v>#DIV/0!</v>
      </c>
      <c r="G86" s="222" t="e">
        <f>AP14</f>
        <v>#DIV/0!</v>
      </c>
      <c r="H86" s="221" t="e">
        <f>AZ14</f>
        <v>#DIV/0!</v>
      </c>
      <c r="I86" s="221">
        <f>BH14</f>
        <v>0</v>
      </c>
      <c r="J86" s="221"/>
      <c r="K86" s="221"/>
      <c r="L86" s="221"/>
      <c r="M86" s="221"/>
      <c r="N86" s="221"/>
      <c r="O86" s="221"/>
      <c r="P86" s="221">
        <f>BX14</f>
        <v>0</v>
      </c>
      <c r="Q86" s="221">
        <f>CF14</f>
        <v>0</v>
      </c>
      <c r="R86" s="221">
        <f>CN14</f>
        <v>0</v>
      </c>
      <c r="S86" s="221">
        <f>CV14</f>
        <v>0</v>
      </c>
    </row>
    <row r="87" spans="2:19" ht="21.75" customHeight="1" x14ac:dyDescent="0.2">
      <c r="D87" s="221" t="e">
        <f>E14</f>
        <v>#DIV/0!</v>
      </c>
      <c r="E87" s="221" t="e">
        <f>S14</f>
        <v>#DIV/0!</v>
      </c>
      <c r="F87" s="221" t="e">
        <f>AG14</f>
        <v>#DIV/0!</v>
      </c>
      <c r="G87" s="221" t="e">
        <f>AQ14</f>
        <v>#DIV/0!</v>
      </c>
      <c r="H87" s="221" t="e">
        <f>BA14</f>
        <v>#DIV/0!</v>
      </c>
      <c r="I87" s="221">
        <f>BI14</f>
        <v>0</v>
      </c>
      <c r="J87" s="221"/>
      <c r="K87" s="221"/>
      <c r="L87" s="221"/>
      <c r="M87" s="221"/>
      <c r="N87" s="221"/>
      <c r="O87" s="221"/>
      <c r="P87" s="221">
        <f>BY14</f>
        <v>0</v>
      </c>
      <c r="Q87" s="221">
        <f>CG14</f>
        <v>0</v>
      </c>
      <c r="R87" s="221">
        <f>CO14</f>
        <v>0</v>
      </c>
      <c r="S87" s="221">
        <f>CW14</f>
        <v>0</v>
      </c>
    </row>
    <row r="88" spans="2:19" ht="21.75" customHeight="1" x14ac:dyDescent="0.2">
      <c r="D88" s="221" t="e">
        <f>F14</f>
        <v>#DIV/0!</v>
      </c>
      <c r="E88" s="221" t="e">
        <f>T14</f>
        <v>#DIV/0!</v>
      </c>
      <c r="F88" s="221" t="e">
        <f>AH14</f>
        <v>#DIV/0!</v>
      </c>
      <c r="G88" s="221" t="e">
        <f>AR14</f>
        <v>#DIV/0!</v>
      </c>
      <c r="H88" s="221">
        <f>BB14</f>
        <v>0</v>
      </c>
      <c r="I88" s="221">
        <f>BJ14</f>
        <v>0</v>
      </c>
      <c r="J88" s="221"/>
      <c r="K88" s="221"/>
      <c r="L88" s="221"/>
      <c r="M88" s="221"/>
      <c r="N88" s="221"/>
      <c r="O88" s="221"/>
      <c r="P88" s="221">
        <f>BZ14</f>
        <v>0</v>
      </c>
      <c r="Q88" s="221">
        <f>CH14</f>
        <v>0</v>
      </c>
      <c r="R88" s="221">
        <f>CP14</f>
        <v>0</v>
      </c>
      <c r="S88" s="221">
        <f>CX14</f>
        <v>0</v>
      </c>
    </row>
    <row r="89" spans="2:19" ht="21.75" customHeight="1" x14ac:dyDescent="0.2">
      <c r="D89" s="221" t="e">
        <f>G14</f>
        <v>#DIV/0!</v>
      </c>
      <c r="E89" s="221" t="e">
        <f>U14</f>
        <v>#DIV/0!</v>
      </c>
      <c r="F89" s="221" t="e">
        <f>AI14</f>
        <v>#DIV/0!</v>
      </c>
      <c r="G89" s="221" t="e">
        <f>AS14</f>
        <v>#DIV/0!</v>
      </c>
      <c r="H89" s="221">
        <f>BC14</f>
        <v>0</v>
      </c>
      <c r="I89" s="221">
        <f>BK14</f>
        <v>0</v>
      </c>
      <c r="J89" s="221"/>
      <c r="K89" s="221"/>
      <c r="L89" s="221"/>
      <c r="M89" s="221"/>
      <c r="N89" s="221"/>
      <c r="O89" s="221"/>
      <c r="P89" s="221">
        <f>CA14</f>
        <v>0</v>
      </c>
      <c r="Q89" s="221">
        <f>CI14</f>
        <v>0</v>
      </c>
      <c r="R89" s="221">
        <f>CQ14</f>
        <v>0</v>
      </c>
      <c r="S89" s="221">
        <f>CY14</f>
        <v>0</v>
      </c>
    </row>
    <row r="90" spans="2:19" ht="21.75" customHeight="1" x14ac:dyDescent="0.2">
      <c r="D90" s="221" t="e">
        <f>H14</f>
        <v>#DIV/0!</v>
      </c>
      <c r="E90" s="221" t="e">
        <f>V14</f>
        <v>#DIV/0!</v>
      </c>
      <c r="F90" s="221" t="e">
        <f>AJ14</f>
        <v>#DIV/0!</v>
      </c>
      <c r="G90" s="221" t="e">
        <f>AT14</f>
        <v>#DIV/0!</v>
      </c>
      <c r="H90" s="221">
        <f>BD14</f>
        <v>0</v>
      </c>
      <c r="I90" s="221">
        <f>BL14</f>
        <v>0</v>
      </c>
      <c r="J90" s="221"/>
      <c r="K90" s="221"/>
      <c r="L90" s="221"/>
      <c r="M90" s="221"/>
      <c r="N90" s="221"/>
      <c r="O90" s="221"/>
      <c r="P90" s="221">
        <f>CB14</f>
        <v>0</v>
      </c>
      <c r="Q90" s="221">
        <f>CJ14</f>
        <v>0</v>
      </c>
      <c r="R90" s="221">
        <f>CR14</f>
        <v>0</v>
      </c>
      <c r="S90" s="221">
        <f>CZ14</f>
        <v>0</v>
      </c>
    </row>
    <row r="91" spans="2:19" ht="21.75" customHeight="1" x14ac:dyDescent="0.2">
      <c r="D91" s="221" t="e">
        <f>I14</f>
        <v>#DIV/0!</v>
      </c>
      <c r="E91" s="221" t="e">
        <f>W14</f>
        <v>#DIV/0!</v>
      </c>
      <c r="F91" s="221" t="e">
        <f>AK14</f>
        <v>#DIV/0!</v>
      </c>
      <c r="G91" s="221" t="e">
        <f>AU14</f>
        <v>#DIV/0!</v>
      </c>
      <c r="H91" s="221">
        <f>BE14</f>
        <v>0</v>
      </c>
      <c r="I91" s="221">
        <f>BM14</f>
        <v>0</v>
      </c>
      <c r="J91" s="221"/>
      <c r="K91" s="221"/>
      <c r="L91" s="221"/>
      <c r="M91" s="221"/>
      <c r="N91" s="221"/>
      <c r="O91" s="221"/>
      <c r="P91" s="221">
        <f>CC14</f>
        <v>0</v>
      </c>
      <c r="Q91" s="221">
        <f>CK14</f>
        <v>0</v>
      </c>
      <c r="R91" s="221">
        <f>CS14</f>
        <v>0</v>
      </c>
      <c r="S91" s="221">
        <f>DA14</f>
        <v>0</v>
      </c>
    </row>
    <row r="92" spans="2:19" ht="21.75" customHeight="1" x14ac:dyDescent="0.2">
      <c r="D92" s="221" t="e">
        <f>J14</f>
        <v>#DIV/0!</v>
      </c>
      <c r="E92" s="221" t="e">
        <f>X14</f>
        <v>#DIV/0!</v>
      </c>
      <c r="F92" s="221">
        <f>AL14</f>
        <v>0</v>
      </c>
      <c r="G92" s="221">
        <f>AV14</f>
        <v>0</v>
      </c>
      <c r="H92" s="221">
        <f t="shared" ref="H92:H93" si="15">BE15</f>
        <v>0</v>
      </c>
      <c r="I92" s="221"/>
      <c r="J92" s="221"/>
      <c r="K92" s="221"/>
      <c r="L92" s="221"/>
      <c r="M92" s="221"/>
      <c r="N92" s="221"/>
      <c r="O92" s="221"/>
      <c r="P92" s="221"/>
      <c r="Q92" s="221"/>
      <c r="R92" s="221"/>
      <c r="S92" s="221"/>
    </row>
    <row r="93" spans="2:19" ht="21.75" customHeight="1" x14ac:dyDescent="0.2">
      <c r="D93" s="221" t="e">
        <f>K14</f>
        <v>#DIV/0!</v>
      </c>
      <c r="E93" s="221" t="e">
        <f>Y14</f>
        <v>#DIV/0!</v>
      </c>
      <c r="F93" s="221">
        <f>AM14</f>
        <v>0</v>
      </c>
      <c r="G93" s="221">
        <f>AW14</f>
        <v>0</v>
      </c>
      <c r="H93" s="221">
        <f t="shared" si="15"/>
        <v>0</v>
      </c>
      <c r="I93" s="221"/>
      <c r="J93" s="221"/>
      <c r="K93" s="221"/>
      <c r="L93" s="221"/>
      <c r="M93" s="221"/>
      <c r="N93" s="221"/>
      <c r="O93" s="221"/>
      <c r="P93" s="221"/>
      <c r="Q93" s="221"/>
      <c r="R93" s="221"/>
      <c r="S93" s="221"/>
    </row>
    <row r="94" spans="2:19" ht="21.75" customHeight="1" x14ac:dyDescent="0.2">
      <c r="D94" s="221" t="e">
        <f>L14</f>
        <v>#DIV/0!</v>
      </c>
      <c r="E94" s="221" t="e">
        <f>Z14</f>
        <v>#DIV/0!</v>
      </c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</row>
    <row r="95" spans="2:19" ht="21.75" customHeight="1" x14ac:dyDescent="0.2">
      <c r="D95" s="221" t="e">
        <f>M14</f>
        <v>#DIV/0!</v>
      </c>
      <c r="E95" s="221" t="e">
        <f>AA14</f>
        <v>#DIV/0!</v>
      </c>
      <c r="F95" s="221"/>
      <c r="G95" s="221"/>
      <c r="H95" s="221"/>
      <c r="I95" s="221"/>
      <c r="J95" s="221"/>
      <c r="K95" s="221"/>
      <c r="L95" s="221"/>
      <c r="M95" s="221"/>
      <c r="N95" s="221"/>
      <c r="O95" s="221"/>
      <c r="P95" s="221"/>
      <c r="Q95" s="221"/>
      <c r="R95" s="221"/>
      <c r="S95" s="221"/>
    </row>
    <row r="96" spans="2:19" ht="21.75" customHeight="1" x14ac:dyDescent="0.2">
      <c r="D96" s="221" t="e">
        <f>N14</f>
        <v>#DIV/0!</v>
      </c>
      <c r="E96" s="221" t="e">
        <f>AB14</f>
        <v>#DIV/0!</v>
      </c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1"/>
      <c r="S96" s="221"/>
    </row>
    <row r="97" spans="2:19" ht="21.75" customHeight="1" x14ac:dyDescent="0.2">
      <c r="D97" s="221" t="e">
        <f>O14</f>
        <v>#DIV/0!</v>
      </c>
      <c r="E97" s="221" t="e">
        <f>AC14</f>
        <v>#DIV/0!</v>
      </c>
      <c r="F97" s="221"/>
      <c r="G97" s="221"/>
      <c r="H97" s="221"/>
      <c r="I97" s="221"/>
      <c r="J97" s="221"/>
      <c r="K97" s="221"/>
      <c r="L97" s="221"/>
      <c r="M97" s="221"/>
      <c r="N97" s="221"/>
      <c r="O97" s="221"/>
      <c r="P97" s="221"/>
      <c r="Q97" s="221"/>
      <c r="R97" s="221"/>
      <c r="S97" s="221"/>
    </row>
    <row r="98" spans="2:19" ht="21.75" customHeight="1" thickBot="1" x14ac:dyDescent="0.25"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</row>
    <row r="99" spans="2:19" x14ac:dyDescent="0.2">
      <c r="B99" s="775" t="s">
        <v>32</v>
      </c>
      <c r="C99" s="666"/>
      <c r="D99" s="796" t="e">
        <f>MAX(D86:D97)</f>
        <v>#DIV/0!</v>
      </c>
      <c r="E99" s="796" t="e">
        <f>MAX(E86:E97)</f>
        <v>#DIV/0!</v>
      </c>
      <c r="F99" s="796" t="e">
        <f>MAX(F86:F91)</f>
        <v>#DIV/0!</v>
      </c>
      <c r="G99" s="796" t="e">
        <f>MAX(G86:G91)</f>
        <v>#DIV/0!</v>
      </c>
      <c r="H99" s="796" t="e">
        <f>MAX(H86:H87)</f>
        <v>#DIV/0!</v>
      </c>
      <c r="I99" s="796">
        <f>MAX(I86:I91)</f>
        <v>0</v>
      </c>
      <c r="J99" s="223"/>
      <c r="K99" s="223"/>
      <c r="L99" s="223"/>
      <c r="M99" s="223"/>
      <c r="N99" s="223"/>
      <c r="O99" s="223"/>
      <c r="P99" s="796">
        <f>MAX(P86:P91)</f>
        <v>0</v>
      </c>
      <c r="Q99" s="796">
        <f>MAX(Q86:Q91)</f>
        <v>0</v>
      </c>
      <c r="R99" s="796">
        <f>MAX(R86:R91)</f>
        <v>0</v>
      </c>
      <c r="S99" s="796">
        <f>MAX(S86:S91)</f>
        <v>0</v>
      </c>
    </row>
    <row r="100" spans="2:19" x14ac:dyDescent="0.2">
      <c r="B100" s="667"/>
      <c r="C100" s="668"/>
      <c r="D100" s="796"/>
      <c r="E100" s="796"/>
      <c r="F100" s="796"/>
      <c r="G100" s="796"/>
      <c r="H100" s="796"/>
      <c r="I100" s="796"/>
      <c r="J100" s="224"/>
      <c r="K100" s="224"/>
      <c r="L100" s="224"/>
      <c r="M100" s="224"/>
      <c r="N100" s="224"/>
      <c r="O100" s="224"/>
      <c r="P100" s="796"/>
      <c r="Q100" s="796"/>
      <c r="R100" s="796"/>
      <c r="S100" s="796"/>
    </row>
    <row r="101" spans="2:19" x14ac:dyDescent="0.2">
      <c r="B101" s="667" t="s">
        <v>33</v>
      </c>
      <c r="C101" s="668"/>
      <c r="D101" s="796" t="e">
        <f>MIN(D86:D97)</f>
        <v>#DIV/0!</v>
      </c>
      <c r="E101" s="796" t="e">
        <f>MIN(E86:E97)</f>
        <v>#DIV/0!</v>
      </c>
      <c r="F101" s="796" t="e">
        <f>MIN(F86:F91)</f>
        <v>#DIV/0!</v>
      </c>
      <c r="G101" s="796" t="e">
        <f>MIN(G86:G91)</f>
        <v>#DIV/0!</v>
      </c>
      <c r="H101" s="796" t="e">
        <f>MIN(H86:H87)</f>
        <v>#DIV/0!</v>
      </c>
      <c r="I101" s="796">
        <f>MIN(I86:I91)</f>
        <v>0</v>
      </c>
      <c r="J101" s="224"/>
      <c r="K101" s="224"/>
      <c r="L101" s="224"/>
      <c r="M101" s="224"/>
      <c r="N101" s="224"/>
      <c r="O101" s="224"/>
      <c r="P101" s="796">
        <f>MIN(P86:P91)</f>
        <v>0</v>
      </c>
      <c r="Q101" s="796">
        <f>MIN(Q86:Q91)</f>
        <v>0</v>
      </c>
      <c r="R101" s="796">
        <f>MIN(R86:R91)</f>
        <v>0</v>
      </c>
      <c r="S101" s="796">
        <f>MIN(S86:S91)</f>
        <v>0</v>
      </c>
    </row>
    <row r="102" spans="2:19" x14ac:dyDescent="0.2">
      <c r="B102" s="667"/>
      <c r="C102" s="668"/>
      <c r="D102" s="796"/>
      <c r="E102" s="796"/>
      <c r="F102" s="796"/>
      <c r="G102" s="796"/>
      <c r="H102" s="796"/>
      <c r="I102" s="796"/>
      <c r="J102" s="224"/>
      <c r="K102" s="224"/>
      <c r="L102" s="224"/>
      <c r="M102" s="224"/>
      <c r="N102" s="224"/>
      <c r="O102" s="224"/>
      <c r="P102" s="796"/>
      <c r="Q102" s="796"/>
      <c r="R102" s="796"/>
      <c r="S102" s="796"/>
    </row>
    <row r="103" spans="2:19" x14ac:dyDescent="0.2">
      <c r="B103" s="667" t="s">
        <v>34</v>
      </c>
      <c r="C103" s="668"/>
      <c r="D103" s="796" t="e">
        <f>AVERAGE(D86:D97)</f>
        <v>#DIV/0!</v>
      </c>
      <c r="E103" s="796" t="e">
        <f>AVERAGE(E86:E97)</f>
        <v>#DIV/0!</v>
      </c>
      <c r="F103" s="796" t="e">
        <f>AVERAGE(F86:F91)</f>
        <v>#DIV/0!</v>
      </c>
      <c r="G103" s="796" t="e">
        <f>AVERAGE(G86:G91)</f>
        <v>#DIV/0!</v>
      </c>
      <c r="H103" s="796" t="e">
        <f>AVERAGE(H86:H87)</f>
        <v>#DIV/0!</v>
      </c>
      <c r="I103" s="796">
        <f>AVERAGE(I86:I91)</f>
        <v>0</v>
      </c>
      <c r="J103" s="224"/>
      <c r="K103" s="224"/>
      <c r="L103" s="224"/>
      <c r="M103" s="224"/>
      <c r="N103" s="224"/>
      <c r="O103" s="224"/>
      <c r="P103" s="796">
        <f>AVERAGE(P86:P91)</f>
        <v>0</v>
      </c>
      <c r="Q103" s="796">
        <f>AVERAGE(Q86:Q91)</f>
        <v>0</v>
      </c>
      <c r="R103" s="796">
        <f>AVERAGE(R86:R91)</f>
        <v>0</v>
      </c>
      <c r="S103" s="796">
        <f>AVERAGE(S86:S91)</f>
        <v>0</v>
      </c>
    </row>
    <row r="104" spans="2:19" ht="13.5" thickBot="1" x14ac:dyDescent="0.25">
      <c r="B104" s="669"/>
      <c r="C104" s="670"/>
      <c r="D104" s="796"/>
      <c r="E104" s="796"/>
      <c r="F104" s="796"/>
      <c r="G104" s="796"/>
      <c r="H104" s="796"/>
      <c r="I104" s="796"/>
      <c r="J104" s="225"/>
      <c r="K104" s="225"/>
      <c r="L104" s="225"/>
      <c r="M104" s="225"/>
      <c r="N104" s="225"/>
      <c r="O104" s="225"/>
      <c r="P104" s="796"/>
      <c r="Q104" s="796"/>
      <c r="R104" s="796"/>
      <c r="S104" s="796"/>
    </row>
    <row r="116" spans="18:18" x14ac:dyDescent="0.2">
      <c r="R116" s="162">
        <v>36</v>
      </c>
    </row>
    <row r="117" spans="18:18" x14ac:dyDescent="0.2">
      <c r="R117" s="162">
        <v>14</v>
      </c>
    </row>
    <row r="249" spans="7:7" x14ac:dyDescent="0.2">
      <c r="G249" s="182"/>
    </row>
  </sheetData>
  <mergeCells count="1058">
    <mergeCell ref="AD2:AK4"/>
    <mergeCell ref="AF5:AK5"/>
    <mergeCell ref="AD20:AK22"/>
    <mergeCell ref="AF23:AK23"/>
    <mergeCell ref="AN20:AU22"/>
    <mergeCell ref="AP23:AU23"/>
    <mergeCell ref="AP5:AU5"/>
    <mergeCell ref="AN2:AU4"/>
    <mergeCell ref="AU14:AU15"/>
    <mergeCell ref="P16:Q17"/>
    <mergeCell ref="R16:R17"/>
    <mergeCell ref="S16:S17"/>
    <mergeCell ref="T16:T17"/>
    <mergeCell ref="U16:U17"/>
    <mergeCell ref="V16:V17"/>
    <mergeCell ref="W12:W13"/>
    <mergeCell ref="X12:X13"/>
    <mergeCell ref="Y12:Y13"/>
    <mergeCell ref="AB12:AB13"/>
    <mergeCell ref="AD19:AI19"/>
    <mergeCell ref="AN19:AS19"/>
    <mergeCell ref="AN14:AO15"/>
    <mergeCell ref="AP14:AP15"/>
    <mergeCell ref="AQ14:AQ15"/>
    <mergeCell ref="AR14:AR15"/>
    <mergeCell ref="AS14:AS15"/>
    <mergeCell ref="AF14:AF15"/>
    <mergeCell ref="AG14:AG15"/>
    <mergeCell ref="AH14:AH15"/>
    <mergeCell ref="AI14:AI15"/>
    <mergeCell ref="AJ14:AJ15"/>
    <mergeCell ref="AK14:AK15"/>
    <mergeCell ref="BB40:BD40"/>
    <mergeCell ref="AY41:AZ41"/>
    <mergeCell ref="BB41:BC41"/>
    <mergeCell ref="AX42:AX43"/>
    <mergeCell ref="AY42:AY43"/>
    <mergeCell ref="AZ42:AZ43"/>
    <mergeCell ref="BA42:BA43"/>
    <mergeCell ref="BB42:BB43"/>
    <mergeCell ref="BC42:BC43"/>
    <mergeCell ref="BD42:BD43"/>
    <mergeCell ref="AJ40:AN40"/>
    <mergeCell ref="AO40:AQ40"/>
    <mergeCell ref="AI42:AI43"/>
    <mergeCell ref="AJ42:AJ43"/>
    <mergeCell ref="AR40:AT40"/>
    <mergeCell ref="AX20:BA21"/>
    <mergeCell ref="AX22:BA22"/>
    <mergeCell ref="AT26:AT36"/>
    <mergeCell ref="AU26:AU36"/>
    <mergeCell ref="AL24:AL25"/>
    <mergeCell ref="AM24:AM25"/>
    <mergeCell ref="AV26:AV36"/>
    <mergeCell ref="AW26:AW36"/>
    <mergeCell ref="AK26:AK36"/>
    <mergeCell ref="AN26:AO36"/>
    <mergeCell ref="AP26:AP36"/>
    <mergeCell ref="AQ26:AQ36"/>
    <mergeCell ref="AR26:AR36"/>
    <mergeCell ref="B10:C11"/>
    <mergeCell ref="D10:D11"/>
    <mergeCell ref="V41:W41"/>
    <mergeCell ref="AD41:AE41"/>
    <mergeCell ref="AG41:AH41"/>
    <mergeCell ref="V42:V43"/>
    <mergeCell ref="W42:W43"/>
    <mergeCell ref="X42:X43"/>
    <mergeCell ref="AD42:AD43"/>
    <mergeCell ref="AJ41:AK41"/>
    <mergeCell ref="AO41:AP41"/>
    <mergeCell ref="AR41:AS41"/>
    <mergeCell ref="AD40:AF40"/>
    <mergeCell ref="AG40:AI40"/>
    <mergeCell ref="AG42:AG43"/>
    <mergeCell ref="AH42:AH43"/>
    <mergeCell ref="AY40:BA40"/>
    <mergeCell ref="T42:T43"/>
    <mergeCell ref="K42:K43"/>
    <mergeCell ref="D42:D43"/>
    <mergeCell ref="E42:E43"/>
    <mergeCell ref="F42:F43"/>
    <mergeCell ref="G42:G43"/>
    <mergeCell ref="H42:H43"/>
    <mergeCell ref="I42:I43"/>
    <mergeCell ref="P42:P43"/>
    <mergeCell ref="Q42:Q43"/>
    <mergeCell ref="S42:S43"/>
    <mergeCell ref="R40:T40"/>
    <mergeCell ref="R41:S41"/>
    <mergeCell ref="B39:G39"/>
    <mergeCell ref="H39:R39"/>
    <mergeCell ref="Q77:Q78"/>
    <mergeCell ref="E77:E78"/>
    <mergeCell ref="B103:C104"/>
    <mergeCell ref="D103:D104"/>
    <mergeCell ref="E103:E104"/>
    <mergeCell ref="F103:F104"/>
    <mergeCell ref="G103:G104"/>
    <mergeCell ref="H103:H104"/>
    <mergeCell ref="I103:I104"/>
    <mergeCell ref="P103:P104"/>
    <mergeCell ref="Q103:Q104"/>
    <mergeCell ref="AT16:AT17"/>
    <mergeCell ref="AU16:AU17"/>
    <mergeCell ref="R42:R43"/>
    <mergeCell ref="D65:D66"/>
    <mergeCell ref="E65:E66"/>
    <mergeCell ref="F65:F66"/>
    <mergeCell ref="G65:G66"/>
    <mergeCell ref="S65:S66"/>
    <mergeCell ref="P60:P62"/>
    <mergeCell ref="Q60:Q62"/>
    <mergeCell ref="R60:R62"/>
    <mergeCell ref="S60:S62"/>
    <mergeCell ref="I60:I62"/>
    <mergeCell ref="F83:F84"/>
    <mergeCell ref="B101:C102"/>
    <mergeCell ref="D101:D102"/>
    <mergeCell ref="E101:E102"/>
    <mergeCell ref="E81:E82"/>
    <mergeCell ref="F81:F82"/>
    <mergeCell ref="R103:R104"/>
    <mergeCell ref="S103:S104"/>
    <mergeCell ref="S101:S102"/>
    <mergeCell ref="S99:S100"/>
    <mergeCell ref="S69:S70"/>
    <mergeCell ref="H69:H70"/>
    <mergeCell ref="I69:I70"/>
    <mergeCell ref="P69:P70"/>
    <mergeCell ref="Q69:Q70"/>
    <mergeCell ref="P99:P100"/>
    <mergeCell ref="Q81:Q82"/>
    <mergeCell ref="R81:R82"/>
    <mergeCell ref="S81:S82"/>
    <mergeCell ref="P79:P80"/>
    <mergeCell ref="Q79:Q80"/>
    <mergeCell ref="Q99:Q100"/>
    <mergeCell ref="R79:R80"/>
    <mergeCell ref="S79:S80"/>
    <mergeCell ref="S83:S84"/>
    <mergeCell ref="I81:I82"/>
    <mergeCell ref="P81:P82"/>
    <mergeCell ref="S77:S78"/>
    <mergeCell ref="Q74:Q76"/>
    <mergeCell ref="R74:R76"/>
    <mergeCell ref="R77:R78"/>
    <mergeCell ref="G69:G70"/>
    <mergeCell ref="S74:S76"/>
    <mergeCell ref="R69:R70"/>
    <mergeCell ref="G81:G82"/>
    <mergeCell ref="H81:H82"/>
    <mergeCell ref="B73:E73"/>
    <mergeCell ref="B69:C70"/>
    <mergeCell ref="D69:D70"/>
    <mergeCell ref="E69:E70"/>
    <mergeCell ref="F69:F70"/>
    <mergeCell ref="E67:E68"/>
    <mergeCell ref="B81:C82"/>
    <mergeCell ref="B83:C84"/>
    <mergeCell ref="D83:D84"/>
    <mergeCell ref="G83:G84"/>
    <mergeCell ref="H83:H84"/>
    <mergeCell ref="F101:F102"/>
    <mergeCell ref="G101:G102"/>
    <mergeCell ref="H101:H102"/>
    <mergeCell ref="R101:R102"/>
    <mergeCell ref="I83:I84"/>
    <mergeCell ref="B99:C100"/>
    <mergeCell ref="H99:H100"/>
    <mergeCell ref="I99:I100"/>
    <mergeCell ref="R99:R100"/>
    <mergeCell ref="P83:P84"/>
    <mergeCell ref="Q83:Q84"/>
    <mergeCell ref="R83:R84"/>
    <mergeCell ref="D99:D100"/>
    <mergeCell ref="E99:E100"/>
    <mergeCell ref="F99:F100"/>
    <mergeCell ref="G99:G100"/>
    <mergeCell ref="I101:I102"/>
    <mergeCell ref="P101:P102"/>
    <mergeCell ref="Q101:Q102"/>
    <mergeCell ref="E83:E84"/>
    <mergeCell ref="D81:D82"/>
    <mergeCell ref="B79:C80"/>
    <mergeCell ref="D79:D80"/>
    <mergeCell ref="E79:E80"/>
    <mergeCell ref="F79:F80"/>
    <mergeCell ref="G79:G80"/>
    <mergeCell ref="H79:H80"/>
    <mergeCell ref="I79:I80"/>
    <mergeCell ref="P77:P78"/>
    <mergeCell ref="I77:I78"/>
    <mergeCell ref="G77:G78"/>
    <mergeCell ref="H77:H78"/>
    <mergeCell ref="B74:C78"/>
    <mergeCell ref="D74:D76"/>
    <mergeCell ref="E74:E76"/>
    <mergeCell ref="F74:F76"/>
    <mergeCell ref="G74:G76"/>
    <mergeCell ref="H74:H76"/>
    <mergeCell ref="I74:I76"/>
    <mergeCell ref="P74:P76"/>
    <mergeCell ref="D77:D78"/>
    <mergeCell ref="F77:F78"/>
    <mergeCell ref="Q67:Q68"/>
    <mergeCell ref="H65:H66"/>
    <mergeCell ref="I65:I66"/>
    <mergeCell ref="P65:P66"/>
    <mergeCell ref="Q65:Q66"/>
    <mergeCell ref="E63:E64"/>
    <mergeCell ref="F63:F64"/>
    <mergeCell ref="G63:G64"/>
    <mergeCell ref="H63:H64"/>
    <mergeCell ref="I63:I64"/>
    <mergeCell ref="P63:P64"/>
    <mergeCell ref="Q63:Q64"/>
    <mergeCell ref="R63:R64"/>
    <mergeCell ref="R65:R66"/>
    <mergeCell ref="R67:R68"/>
    <mergeCell ref="B59:E59"/>
    <mergeCell ref="B65:C66"/>
    <mergeCell ref="F67:F68"/>
    <mergeCell ref="G67:G68"/>
    <mergeCell ref="H67:H68"/>
    <mergeCell ref="I67:I68"/>
    <mergeCell ref="P67:P68"/>
    <mergeCell ref="D67:D68"/>
    <mergeCell ref="S67:S68"/>
    <mergeCell ref="B67:C68"/>
    <mergeCell ref="B41:C41"/>
    <mergeCell ref="E41:F41"/>
    <mergeCell ref="H41:I41"/>
    <mergeCell ref="B40:D40"/>
    <mergeCell ref="E40:G40"/>
    <mergeCell ref="V40:X40"/>
    <mergeCell ref="S63:S64"/>
    <mergeCell ref="AS42:AS43"/>
    <mergeCell ref="AT42:AT43"/>
    <mergeCell ref="B60:C64"/>
    <mergeCell ref="D60:D62"/>
    <mergeCell ref="E60:E62"/>
    <mergeCell ref="F60:F62"/>
    <mergeCell ref="G60:G62"/>
    <mergeCell ref="H60:H62"/>
    <mergeCell ref="AK42:AK43"/>
    <mergeCell ref="AN42:AN43"/>
    <mergeCell ref="AO42:AO43"/>
    <mergeCell ref="AP42:AP43"/>
    <mergeCell ref="AQ42:AQ43"/>
    <mergeCell ref="AR42:AR43"/>
    <mergeCell ref="AE42:AE43"/>
    <mergeCell ref="AF42:AF43"/>
    <mergeCell ref="B42:B43"/>
    <mergeCell ref="C42:C43"/>
    <mergeCell ref="D63:D64"/>
    <mergeCell ref="J42:J43"/>
    <mergeCell ref="H40:J40"/>
    <mergeCell ref="K40:Q40"/>
    <mergeCell ref="K41:P41"/>
    <mergeCell ref="S39:X39"/>
    <mergeCell ref="CY26:CY36"/>
    <mergeCell ref="CZ26:CZ36"/>
    <mergeCell ref="DA26:DA36"/>
    <mergeCell ref="DB26:DC36"/>
    <mergeCell ref="DD26:DD36"/>
    <mergeCell ref="DE26:DE36"/>
    <mergeCell ref="CR26:CR36"/>
    <mergeCell ref="CS26:CS36"/>
    <mergeCell ref="CT26:CU36"/>
    <mergeCell ref="CV26:CV36"/>
    <mergeCell ref="CW26:CW36"/>
    <mergeCell ref="CX26:CX36"/>
    <mergeCell ref="CK26:CK36"/>
    <mergeCell ref="CL26:CM36"/>
    <mergeCell ref="CN26:CN36"/>
    <mergeCell ref="CO26:CO36"/>
    <mergeCell ref="CP26:CP36"/>
    <mergeCell ref="CQ26:CQ36"/>
    <mergeCell ref="CD26:CE36"/>
    <mergeCell ref="CF26:CF36"/>
    <mergeCell ref="CG26:CG36"/>
    <mergeCell ref="CH26:CH36"/>
    <mergeCell ref="CI26:CI36"/>
    <mergeCell ref="CJ26:CJ36"/>
    <mergeCell ref="BX26:BX36"/>
    <mergeCell ref="BY26:BY36"/>
    <mergeCell ref="BZ26:BZ36"/>
    <mergeCell ref="CA26:CA36"/>
    <mergeCell ref="CB26:CB36"/>
    <mergeCell ref="U26:U36"/>
    <mergeCell ref="V26:V36"/>
    <mergeCell ref="DF26:DF36"/>
    <mergeCell ref="DF24:DF25"/>
    <mergeCell ref="DG24:DG25"/>
    <mergeCell ref="DH24:DH25"/>
    <mergeCell ref="DI24:DI25"/>
    <mergeCell ref="B26:C36"/>
    <mergeCell ref="D26:D36"/>
    <mergeCell ref="E26:E36"/>
    <mergeCell ref="F26:F36"/>
    <mergeCell ref="G26:G36"/>
    <mergeCell ref="H26:H36"/>
    <mergeCell ref="CY24:CY25"/>
    <mergeCell ref="CZ24:CZ25"/>
    <mergeCell ref="DA24:DA25"/>
    <mergeCell ref="DB24:DC25"/>
    <mergeCell ref="DD24:DD25"/>
    <mergeCell ref="DE24:DE25"/>
    <mergeCell ref="CR24:CR25"/>
    <mergeCell ref="CS24:CS25"/>
    <mergeCell ref="CT24:CU25"/>
    <mergeCell ref="CV24:CV25"/>
    <mergeCell ref="CW24:CW25"/>
    <mergeCell ref="DG26:DG36"/>
    <mergeCell ref="DH26:DH36"/>
    <mergeCell ref="DI26:DI36"/>
    <mergeCell ref="BC26:BC36"/>
    <mergeCell ref="BD26:BD36"/>
    <mergeCell ref="BE26:BE36"/>
    <mergeCell ref="BF26:BG36"/>
    <mergeCell ref="BH26:BH36"/>
    <mergeCell ref="BI26:BI36"/>
    <mergeCell ref="AX26:AY36"/>
    <mergeCell ref="CN24:CN25"/>
    <mergeCell ref="CO24:CO25"/>
    <mergeCell ref="CP24:CP25"/>
    <mergeCell ref="CQ24:CQ25"/>
    <mergeCell ref="CD24:CE25"/>
    <mergeCell ref="CF24:CF25"/>
    <mergeCell ref="CG24:CG25"/>
    <mergeCell ref="CH24:CH25"/>
    <mergeCell ref="CI24:CI25"/>
    <mergeCell ref="CJ24:CJ25"/>
    <mergeCell ref="BM24:BM25"/>
    <mergeCell ref="BN24:BO25"/>
    <mergeCell ref="BP24:BP25"/>
    <mergeCell ref="BC24:BC25"/>
    <mergeCell ref="AS26:AS36"/>
    <mergeCell ref="AD26:AE36"/>
    <mergeCell ref="AF26:AF36"/>
    <mergeCell ref="AG26:AG36"/>
    <mergeCell ref="AH26:AH36"/>
    <mergeCell ref="AI26:AI36"/>
    <mergeCell ref="AJ26:AJ36"/>
    <mergeCell ref="AL26:AL36"/>
    <mergeCell ref="AM26:AM36"/>
    <mergeCell ref="BJ26:BJ36"/>
    <mergeCell ref="BK26:BK36"/>
    <mergeCell ref="BL26:BL36"/>
    <mergeCell ref="BM26:BM36"/>
    <mergeCell ref="BN26:BO36"/>
    <mergeCell ref="BP26:BP36"/>
    <mergeCell ref="AJ24:AJ25"/>
    <mergeCell ref="W26:W36"/>
    <mergeCell ref="X26:X36"/>
    <mergeCell ref="Y26:Y36"/>
    <mergeCell ref="AB26:AB36"/>
    <mergeCell ref="CC26:CC36"/>
    <mergeCell ref="AZ26:AZ36"/>
    <mergeCell ref="BA26:BA36"/>
    <mergeCell ref="BB26:BB36"/>
    <mergeCell ref="BQ26:BQ36"/>
    <mergeCell ref="BR26:BR36"/>
    <mergeCell ref="BS26:BS36"/>
    <mergeCell ref="BT26:BT36"/>
    <mergeCell ref="BU26:BU36"/>
    <mergeCell ref="BV26:BW36"/>
    <mergeCell ref="I26:I36"/>
    <mergeCell ref="K26:K36"/>
    <mergeCell ref="T26:T36"/>
    <mergeCell ref="U24:U25"/>
    <mergeCell ref="V24:V25"/>
    <mergeCell ref="W24:W25"/>
    <mergeCell ref="X24:X25"/>
    <mergeCell ref="Y24:Y25"/>
    <mergeCell ref="AB24:AB25"/>
    <mergeCell ref="AX24:AY25"/>
    <mergeCell ref="AZ24:AZ25"/>
    <mergeCell ref="BA24:BA25"/>
    <mergeCell ref="BB24:BB25"/>
    <mergeCell ref="AP24:AP25"/>
    <mergeCell ref="AQ24:AQ25"/>
    <mergeCell ref="AR24:AR25"/>
    <mergeCell ref="AS24:AS25"/>
    <mergeCell ref="BJ24:BJ25"/>
    <mergeCell ref="BK24:BK25"/>
    <mergeCell ref="AT24:AT25"/>
    <mergeCell ref="AU24:AU25"/>
    <mergeCell ref="AV24:AV25"/>
    <mergeCell ref="AW24:AW25"/>
    <mergeCell ref="BF20:BM21"/>
    <mergeCell ref="BN20:BU21"/>
    <mergeCell ref="BV20:CC21"/>
    <mergeCell ref="CD20:CK21"/>
    <mergeCell ref="BD24:BD25"/>
    <mergeCell ref="BE24:BE25"/>
    <mergeCell ref="BF24:BG25"/>
    <mergeCell ref="BH24:BH25"/>
    <mergeCell ref="BI24:BI25"/>
    <mergeCell ref="BX24:BX25"/>
    <mergeCell ref="BY24:BY25"/>
    <mergeCell ref="BZ24:BZ25"/>
    <mergeCell ref="CA24:CA25"/>
    <mergeCell ref="CB24:CB25"/>
    <mergeCell ref="CL20:CS21"/>
    <mergeCell ref="CT20:DA21"/>
    <mergeCell ref="DB20:DI21"/>
    <mergeCell ref="DB23:DC23"/>
    <mergeCell ref="CD23:CE23"/>
    <mergeCell ref="CL23:CM23"/>
    <mergeCell ref="CT23:CU23"/>
    <mergeCell ref="BL24:BL25"/>
    <mergeCell ref="CX24:CX25"/>
    <mergeCell ref="CK24:CK25"/>
    <mergeCell ref="CL24:CM25"/>
    <mergeCell ref="CC24:CC25"/>
    <mergeCell ref="BQ24:BQ25"/>
    <mergeCell ref="BR24:BR25"/>
    <mergeCell ref="BS24:BS25"/>
    <mergeCell ref="BT24:BT25"/>
    <mergeCell ref="BU24:BU25"/>
    <mergeCell ref="BV24:BW25"/>
    <mergeCell ref="B24:C25"/>
    <mergeCell ref="D24:D25"/>
    <mergeCell ref="E24:E25"/>
    <mergeCell ref="F24:F25"/>
    <mergeCell ref="G24:G25"/>
    <mergeCell ref="H24:H25"/>
    <mergeCell ref="DB22:DI22"/>
    <mergeCell ref="B23:C23"/>
    <mergeCell ref="P23:Q23"/>
    <mergeCell ref="AD23:AE23"/>
    <mergeCell ref="AN23:AO23"/>
    <mergeCell ref="AX23:AY23"/>
    <mergeCell ref="BF23:BG23"/>
    <mergeCell ref="BN23:BO23"/>
    <mergeCell ref="BV23:BW23"/>
    <mergeCell ref="BF22:BM22"/>
    <mergeCell ref="BN22:BU22"/>
    <mergeCell ref="BV22:CC22"/>
    <mergeCell ref="CD22:CK22"/>
    <mergeCell ref="CL22:CS22"/>
    <mergeCell ref="CT22:DA22"/>
    <mergeCell ref="I24:I25"/>
    <mergeCell ref="K24:K25"/>
    <mergeCell ref="P24:Q25"/>
    <mergeCell ref="AK24:AK25"/>
    <mergeCell ref="AN24:AO25"/>
    <mergeCell ref="T24:T25"/>
    <mergeCell ref="AD24:AE25"/>
    <mergeCell ref="AF24:AF25"/>
    <mergeCell ref="AG24:AG25"/>
    <mergeCell ref="AH24:AH25"/>
    <mergeCell ref="AI24:AI25"/>
    <mergeCell ref="AX19:BC19"/>
    <mergeCell ref="BF19:BK19"/>
    <mergeCell ref="BN19:BS19"/>
    <mergeCell ref="BV19:CA19"/>
    <mergeCell ref="CT16:CU17"/>
    <mergeCell ref="CV16:CV17"/>
    <mergeCell ref="CW16:CW17"/>
    <mergeCell ref="CX16:CX17"/>
    <mergeCell ref="CY16:CY17"/>
    <mergeCell ref="CZ16:CZ17"/>
    <mergeCell ref="CN16:CN17"/>
    <mergeCell ref="CO16:CO17"/>
    <mergeCell ref="CP16:CP17"/>
    <mergeCell ref="CQ16:CQ17"/>
    <mergeCell ref="CR16:CR17"/>
    <mergeCell ref="CS16:CS17"/>
    <mergeCell ref="CG16:CG17"/>
    <mergeCell ref="CD19:CI19"/>
    <mergeCell ref="CL19:CQ19"/>
    <mergeCell ref="CT19:CY19"/>
    <mergeCell ref="BY16:BY17"/>
    <mergeCell ref="BL16:BL17"/>
    <mergeCell ref="BM16:BM17"/>
    <mergeCell ref="BN16:BO17"/>
    <mergeCell ref="BP16:BP17"/>
    <mergeCell ref="BQ16:BQ17"/>
    <mergeCell ref="CJ16:CJ17"/>
    <mergeCell ref="CK16:CK17"/>
    <mergeCell ref="CL16:CM17"/>
    <mergeCell ref="BZ16:BZ17"/>
    <mergeCell ref="CA16:CA17"/>
    <mergeCell ref="CB16:CB17"/>
    <mergeCell ref="DA16:DA17"/>
    <mergeCell ref="AD18:AE18"/>
    <mergeCell ref="CR14:CR15"/>
    <mergeCell ref="CF14:CF15"/>
    <mergeCell ref="AX16:AY17"/>
    <mergeCell ref="AZ16:AZ17"/>
    <mergeCell ref="BA16:BA17"/>
    <mergeCell ref="BB16:BB17"/>
    <mergeCell ref="BC16:BC17"/>
    <mergeCell ref="BD16:BD17"/>
    <mergeCell ref="BS16:BS17"/>
    <mergeCell ref="BT16:BT17"/>
    <mergeCell ref="BU16:BU17"/>
    <mergeCell ref="BV16:BW17"/>
    <mergeCell ref="BX16:BX17"/>
    <mergeCell ref="CI16:CI17"/>
    <mergeCell ref="CH16:CH17"/>
    <mergeCell ref="CH14:CH15"/>
    <mergeCell ref="CG14:CG15"/>
    <mergeCell ref="AP16:AP17"/>
    <mergeCell ref="AQ16:AQ17"/>
    <mergeCell ref="AR16:AR17"/>
    <mergeCell ref="AS16:AS17"/>
    <mergeCell ref="AG16:AG17"/>
    <mergeCell ref="AH16:AH17"/>
    <mergeCell ref="AI16:AI17"/>
    <mergeCell ref="AJ16:AJ17"/>
    <mergeCell ref="AK16:AK17"/>
    <mergeCell ref="AN16:AO17"/>
    <mergeCell ref="BR16:BR17"/>
    <mergeCell ref="AV16:AV17"/>
    <mergeCell ref="AW16:AW17"/>
    <mergeCell ref="CF16:CF17"/>
    <mergeCell ref="BE16:BE17"/>
    <mergeCell ref="BF16:BG17"/>
    <mergeCell ref="BH16:BH17"/>
    <mergeCell ref="BI16:BI17"/>
    <mergeCell ref="BJ16:BJ17"/>
    <mergeCell ref="BK16:BK17"/>
    <mergeCell ref="CI14:CI15"/>
    <mergeCell ref="CJ14:CJ15"/>
    <mergeCell ref="CK14:CK15"/>
    <mergeCell ref="BY14:BY15"/>
    <mergeCell ref="BZ14:BZ15"/>
    <mergeCell ref="CA14:CA15"/>
    <mergeCell ref="CB14:CB15"/>
    <mergeCell ref="CC14:CC15"/>
    <mergeCell ref="CD14:CE15"/>
    <mergeCell ref="BU14:BU15"/>
    <mergeCell ref="BV14:BW15"/>
    <mergeCell ref="BX14:BX15"/>
    <mergeCell ref="BK14:BK15"/>
    <mergeCell ref="BL14:BL15"/>
    <mergeCell ref="BM14:BM15"/>
    <mergeCell ref="BN14:BO15"/>
    <mergeCell ref="BP14:BP15"/>
    <mergeCell ref="BQ14:BQ15"/>
    <mergeCell ref="B16:C17"/>
    <mergeCell ref="D16:D17"/>
    <mergeCell ref="E16:E17"/>
    <mergeCell ref="F16:F17"/>
    <mergeCell ref="G16:G17"/>
    <mergeCell ref="H16:H17"/>
    <mergeCell ref="I16:I17"/>
    <mergeCell ref="K16:K17"/>
    <mergeCell ref="CS14:CS15"/>
    <mergeCell ref="CT14:CU15"/>
    <mergeCell ref="CV14:CV15"/>
    <mergeCell ref="CW14:CW15"/>
    <mergeCell ref="CX14:CX15"/>
    <mergeCell ref="CY14:CY15"/>
    <mergeCell ref="CL14:CM15"/>
    <mergeCell ref="CN14:CN15"/>
    <mergeCell ref="CO14:CO15"/>
    <mergeCell ref="CP14:CP15"/>
    <mergeCell ref="CQ14:CQ15"/>
    <mergeCell ref="BF14:BG15"/>
    <mergeCell ref="BH14:BH15"/>
    <mergeCell ref="BJ14:BJ15"/>
    <mergeCell ref="AX14:AY15"/>
    <mergeCell ref="AZ14:AZ15"/>
    <mergeCell ref="BA14:BA15"/>
    <mergeCell ref="BB14:BB15"/>
    <mergeCell ref="BC14:BC15"/>
    <mergeCell ref="BR14:BR15"/>
    <mergeCell ref="BS14:BS15"/>
    <mergeCell ref="BT14:BT15"/>
    <mergeCell ref="CC16:CC17"/>
    <mergeCell ref="CD16:CE17"/>
    <mergeCell ref="CY12:CY13"/>
    <mergeCell ref="CZ12:CZ13"/>
    <mergeCell ref="DA12:DA13"/>
    <mergeCell ref="B14:C15"/>
    <mergeCell ref="D14:D15"/>
    <mergeCell ref="E14:E15"/>
    <mergeCell ref="F14:F15"/>
    <mergeCell ref="G14:G15"/>
    <mergeCell ref="H14:H15"/>
    <mergeCell ref="I14:I15"/>
    <mergeCell ref="CR12:CR13"/>
    <mergeCell ref="CS12:CS13"/>
    <mergeCell ref="CT12:CU13"/>
    <mergeCell ref="CV12:CV13"/>
    <mergeCell ref="CW12:CW13"/>
    <mergeCell ref="CX12:CX13"/>
    <mergeCell ref="CK12:CK13"/>
    <mergeCell ref="CL12:CM13"/>
    <mergeCell ref="CN12:CN13"/>
    <mergeCell ref="CO12:CO13"/>
    <mergeCell ref="CP12:CP13"/>
    <mergeCell ref="CQ12:CQ13"/>
    <mergeCell ref="CD12:CE13"/>
    <mergeCell ref="CF12:CF13"/>
    <mergeCell ref="V14:V15"/>
    <mergeCell ref="W14:W15"/>
    <mergeCell ref="CZ14:CZ15"/>
    <mergeCell ref="DA14:DA15"/>
    <mergeCell ref="Y14:Y15"/>
    <mergeCell ref="AB14:AB15"/>
    <mergeCell ref="AD14:AE15"/>
    <mergeCell ref="K14:K15"/>
    <mergeCell ref="P14:Q15"/>
    <mergeCell ref="BT12:BT13"/>
    <mergeCell ref="BU12:BU13"/>
    <mergeCell ref="BV12:BW13"/>
    <mergeCell ref="BJ12:BJ13"/>
    <mergeCell ref="BK12:BK13"/>
    <mergeCell ref="BL12:BL13"/>
    <mergeCell ref="BM12:BM13"/>
    <mergeCell ref="BN12:BO13"/>
    <mergeCell ref="BP12:BP13"/>
    <mergeCell ref="CG12:CG13"/>
    <mergeCell ref="CH12:CH13"/>
    <mergeCell ref="AT12:AT13"/>
    <mergeCell ref="AU12:AU13"/>
    <mergeCell ref="AV12:AV13"/>
    <mergeCell ref="AW12:AW13"/>
    <mergeCell ref="N12:N13"/>
    <mergeCell ref="O12:O13"/>
    <mergeCell ref="N14:N15"/>
    <mergeCell ref="O14:O15"/>
    <mergeCell ref="BD14:BD15"/>
    <mergeCell ref="BE14:BE15"/>
    <mergeCell ref="AT14:AT15"/>
    <mergeCell ref="AV14:AV15"/>
    <mergeCell ref="AW14:AW15"/>
    <mergeCell ref="BI14:BI15"/>
    <mergeCell ref="CI12:CI13"/>
    <mergeCell ref="CJ12:CJ13"/>
    <mergeCell ref="BX12:BX13"/>
    <mergeCell ref="BY12:BY13"/>
    <mergeCell ref="BZ12:BZ13"/>
    <mergeCell ref="CA12:CA13"/>
    <mergeCell ref="CB12:CB13"/>
    <mergeCell ref="CC12:CC13"/>
    <mergeCell ref="BC12:BC13"/>
    <mergeCell ref="BD12:BD13"/>
    <mergeCell ref="BE12:BE13"/>
    <mergeCell ref="BF12:BG13"/>
    <mergeCell ref="BH12:BH13"/>
    <mergeCell ref="BI12:BI13"/>
    <mergeCell ref="AX12:AY13"/>
    <mergeCell ref="AZ12:AZ13"/>
    <mergeCell ref="BA12:BA13"/>
    <mergeCell ref="BB12:BB13"/>
    <mergeCell ref="BQ12:BQ13"/>
    <mergeCell ref="BR12:BR13"/>
    <mergeCell ref="BS12:BS13"/>
    <mergeCell ref="BE10:BE11"/>
    <mergeCell ref="BF10:BG11"/>
    <mergeCell ref="BH10:BH11"/>
    <mergeCell ref="AS10:AS11"/>
    <mergeCell ref="AX10:AY11"/>
    <mergeCell ref="AZ10:AZ11"/>
    <mergeCell ref="BA10:BA11"/>
    <mergeCell ref="BV10:BW11"/>
    <mergeCell ref="AT10:AT11"/>
    <mergeCell ref="AU10:AU11"/>
    <mergeCell ref="B12:C13"/>
    <mergeCell ref="D12:D13"/>
    <mergeCell ref="E12:E13"/>
    <mergeCell ref="F12:F13"/>
    <mergeCell ref="G12:G13"/>
    <mergeCell ref="H12:H13"/>
    <mergeCell ref="U12:U13"/>
    <mergeCell ref="V12:V13"/>
    <mergeCell ref="I12:I13"/>
    <mergeCell ref="K12:K13"/>
    <mergeCell ref="P12:Q13"/>
    <mergeCell ref="R12:R13"/>
    <mergeCell ref="S12:S13"/>
    <mergeCell ref="T12:T13"/>
    <mergeCell ref="AK12:AK13"/>
    <mergeCell ref="AN12:AO13"/>
    <mergeCell ref="AP12:AP13"/>
    <mergeCell ref="AQ12:AQ13"/>
    <mergeCell ref="AR12:AR13"/>
    <mergeCell ref="J12:J13"/>
    <mergeCell ref="AS12:AS13"/>
    <mergeCell ref="AD12:AE13"/>
    <mergeCell ref="DA8:DA9"/>
    <mergeCell ref="CT8:CU9"/>
    <mergeCell ref="CV8:CV9"/>
    <mergeCell ref="CW8:CW9"/>
    <mergeCell ref="CX8:CX9"/>
    <mergeCell ref="CA8:CA9"/>
    <mergeCell ref="CB8:CB9"/>
    <mergeCell ref="CC8:CC9"/>
    <mergeCell ref="DA10:DA11"/>
    <mergeCell ref="BY8:BY9"/>
    <mergeCell ref="BZ8:BZ9"/>
    <mergeCell ref="BQ8:BQ9"/>
    <mergeCell ref="BR8:BR9"/>
    <mergeCell ref="BS8:BS9"/>
    <mergeCell ref="BT8:BT9"/>
    <mergeCell ref="BU8:BU9"/>
    <mergeCell ref="BV8:BW9"/>
    <mergeCell ref="CQ10:CQ11"/>
    <mergeCell ref="CR10:CR11"/>
    <mergeCell ref="CS10:CS11"/>
    <mergeCell ref="CT10:CU11"/>
    <mergeCell ref="CV10:CV11"/>
    <mergeCell ref="CW10:CW11"/>
    <mergeCell ref="CJ10:CJ11"/>
    <mergeCell ref="CK10:CK11"/>
    <mergeCell ref="CL10:CM11"/>
    <mergeCell ref="CN10:CN11"/>
    <mergeCell ref="CO10:CO11"/>
    <mergeCell ref="CP10:CP11"/>
    <mergeCell ref="CC10:CC11"/>
    <mergeCell ref="CD10:CE11"/>
    <mergeCell ref="CY8:CY9"/>
    <mergeCell ref="CZ8:CZ9"/>
    <mergeCell ref="BB8:BB9"/>
    <mergeCell ref="BP10:BP11"/>
    <mergeCell ref="BQ10:BQ11"/>
    <mergeCell ref="BR10:BR11"/>
    <mergeCell ref="BS10:BS11"/>
    <mergeCell ref="BT10:BT11"/>
    <mergeCell ref="BU10:BU11"/>
    <mergeCell ref="BI10:BI11"/>
    <mergeCell ref="BJ10:BJ11"/>
    <mergeCell ref="BK10:BK11"/>
    <mergeCell ref="BL10:BL11"/>
    <mergeCell ref="BM10:BM11"/>
    <mergeCell ref="BN10:BO11"/>
    <mergeCell ref="CF10:CF11"/>
    <mergeCell ref="CG10:CG11"/>
    <mergeCell ref="CH10:CH11"/>
    <mergeCell ref="CI10:CI11"/>
    <mergeCell ref="BD8:BD9"/>
    <mergeCell ref="BE8:BE9"/>
    <mergeCell ref="BX10:BX11"/>
    <mergeCell ref="BY10:BY11"/>
    <mergeCell ref="BZ10:BZ11"/>
    <mergeCell ref="CA10:CA11"/>
    <mergeCell ref="CB10:CB11"/>
    <mergeCell ref="CX10:CX11"/>
    <mergeCell ref="CY10:CY11"/>
    <mergeCell ref="CZ10:CZ11"/>
    <mergeCell ref="BJ8:BJ9"/>
    <mergeCell ref="BK8:BK9"/>
    <mergeCell ref="BL8:BL9"/>
    <mergeCell ref="CR8:CR9"/>
    <mergeCell ref="CQ8:CQ9"/>
    <mergeCell ref="CD8:CE9"/>
    <mergeCell ref="CF8:CF9"/>
    <mergeCell ref="CG8:CG9"/>
    <mergeCell ref="CH8:CH9"/>
    <mergeCell ref="CI8:CI9"/>
    <mergeCell ref="CJ8:CJ9"/>
    <mergeCell ref="BX8:BX9"/>
    <mergeCell ref="AZ6:AZ7"/>
    <mergeCell ref="BA6:BA7"/>
    <mergeCell ref="BB6:BB7"/>
    <mergeCell ref="BM8:BM9"/>
    <mergeCell ref="AT8:AT9"/>
    <mergeCell ref="AU8:AU9"/>
    <mergeCell ref="AV8:AV9"/>
    <mergeCell ref="AW8:AW9"/>
    <mergeCell ref="BF8:BG9"/>
    <mergeCell ref="AX6:AY7"/>
    <mergeCell ref="BM6:BM7"/>
    <mergeCell ref="BN6:BO7"/>
    <mergeCell ref="BP6:BP7"/>
    <mergeCell ref="CG6:CG7"/>
    <mergeCell ref="CH6:CH7"/>
    <mergeCell ref="BQ6:BQ7"/>
    <mergeCell ref="BR6:BR7"/>
    <mergeCell ref="BS6:BS7"/>
    <mergeCell ref="BT6:BT7"/>
    <mergeCell ref="BU6:BU7"/>
    <mergeCell ref="CO6:CO7"/>
    <mergeCell ref="CP6:CP7"/>
    <mergeCell ref="BZ6:BZ7"/>
    <mergeCell ref="BY6:BY7"/>
    <mergeCell ref="CK8:CK9"/>
    <mergeCell ref="CL8:CM9"/>
    <mergeCell ref="CN8:CN9"/>
    <mergeCell ref="CO8:CO9"/>
    <mergeCell ref="CP8:CP9"/>
    <mergeCell ref="AN5:AO5"/>
    <mergeCell ref="BH6:BH7"/>
    <mergeCell ref="AS6:AS7"/>
    <mergeCell ref="BN5:BO5"/>
    <mergeCell ref="BP5:BU5"/>
    <mergeCell ref="BV5:BW5"/>
    <mergeCell ref="AQ6:AQ7"/>
    <mergeCell ref="AR6:AR7"/>
    <mergeCell ref="BH8:BH9"/>
    <mergeCell ref="BI8:BI9"/>
    <mergeCell ref="AX8:AY9"/>
    <mergeCell ref="AZ8:AZ9"/>
    <mergeCell ref="BA8:BA9"/>
    <mergeCell ref="BI6:BI7"/>
    <mergeCell ref="AT6:AT7"/>
    <mergeCell ref="AU6:AU7"/>
    <mergeCell ref="B8:C9"/>
    <mergeCell ref="D8:D9"/>
    <mergeCell ref="E8:E9"/>
    <mergeCell ref="F8:F9"/>
    <mergeCell ref="G8:G9"/>
    <mergeCell ref="H8:H9"/>
    <mergeCell ref="I8:I9"/>
    <mergeCell ref="V8:V9"/>
    <mergeCell ref="W8:W9"/>
    <mergeCell ref="X8:X9"/>
    <mergeCell ref="Y8:Y9"/>
    <mergeCell ref="S8:S9"/>
    <mergeCell ref="B6:C7"/>
    <mergeCell ref="D6:D7"/>
    <mergeCell ref="AG6:AG7"/>
    <mergeCell ref="BN8:BO9"/>
    <mergeCell ref="BP8:BP9"/>
    <mergeCell ref="BC8:BC9"/>
    <mergeCell ref="X6:X7"/>
    <mergeCell ref="Y6:Y7"/>
    <mergeCell ref="AS8:AS9"/>
    <mergeCell ref="AK8:AK9"/>
    <mergeCell ref="AN8:AO9"/>
    <mergeCell ref="AP8:AP9"/>
    <mergeCell ref="G6:G7"/>
    <mergeCell ref="H6:H7"/>
    <mergeCell ref="L6:L7"/>
    <mergeCell ref="M6:M7"/>
    <mergeCell ref="L8:L9"/>
    <mergeCell ref="M8:M9"/>
    <mergeCell ref="AX2:BA3"/>
    <mergeCell ref="AX4:BA4"/>
    <mergeCell ref="AZ5:BA5"/>
    <mergeCell ref="AV6:AV7"/>
    <mergeCell ref="AW6:AW7"/>
    <mergeCell ref="BF4:BM4"/>
    <mergeCell ref="CL5:CM5"/>
    <mergeCell ref="CN5:CS5"/>
    <mergeCell ref="CT5:CU5"/>
    <mergeCell ref="CV5:DA5"/>
    <mergeCell ref="BX5:CC5"/>
    <mergeCell ref="CD5:CE5"/>
    <mergeCell ref="CF5:CK5"/>
    <mergeCell ref="CQ6:CQ7"/>
    <mergeCell ref="CD6:CE7"/>
    <mergeCell ref="CF6:CF7"/>
    <mergeCell ref="CI6:CI7"/>
    <mergeCell ref="CJ6:CJ7"/>
    <mergeCell ref="BX6:BX7"/>
    <mergeCell ref="BN4:BU4"/>
    <mergeCell ref="CT4:DA4"/>
    <mergeCell ref="BN2:BU3"/>
    <mergeCell ref="BV2:CC3"/>
    <mergeCell ref="CD2:CK3"/>
    <mergeCell ref="CL2:CS3"/>
    <mergeCell ref="CT2:DA3"/>
    <mergeCell ref="BF2:BM3"/>
    <mergeCell ref="BV4:CC4"/>
    <mergeCell ref="CD4:CK4"/>
    <mergeCell ref="CL4:CS4"/>
    <mergeCell ref="BC6:BC7"/>
    <mergeCell ref="BD6:BD7"/>
    <mergeCell ref="BD10:BD11"/>
    <mergeCell ref="AQ8:AQ9"/>
    <mergeCell ref="AR8:AR9"/>
    <mergeCell ref="CZ6:CZ7"/>
    <mergeCell ref="DA6:DA7"/>
    <mergeCell ref="AH6:AH7"/>
    <mergeCell ref="AI6:AI7"/>
    <mergeCell ref="AJ6:AJ7"/>
    <mergeCell ref="BE6:BE7"/>
    <mergeCell ref="BF6:BG7"/>
    <mergeCell ref="CB6:CB7"/>
    <mergeCell ref="CC6:CC7"/>
    <mergeCell ref="CS6:CS7"/>
    <mergeCell ref="CT6:CU7"/>
    <mergeCell ref="CV6:CV7"/>
    <mergeCell ref="CW6:CW7"/>
    <mergeCell ref="CX6:CX7"/>
    <mergeCell ref="CK6:CK7"/>
    <mergeCell ref="CL6:CM7"/>
    <mergeCell ref="CN6:CN7"/>
    <mergeCell ref="AM6:AM7"/>
    <mergeCell ref="AN6:AO7"/>
    <mergeCell ref="AP6:AP7"/>
    <mergeCell ref="AL6:AL7"/>
    <mergeCell ref="CY6:CY7"/>
    <mergeCell ref="BV6:BW7"/>
    <mergeCell ref="BJ6:BJ7"/>
    <mergeCell ref="BK6:BK7"/>
    <mergeCell ref="BL6:BL7"/>
    <mergeCell ref="CA6:CA7"/>
    <mergeCell ref="CR6:CR7"/>
    <mergeCell ref="CS8:CS9"/>
    <mergeCell ref="AD5:AE5"/>
    <mergeCell ref="AX5:AY5"/>
    <mergeCell ref="BF5:BG5"/>
    <mergeCell ref="BH5:BM5"/>
    <mergeCell ref="P10:Q11"/>
    <mergeCell ref="R10:R11"/>
    <mergeCell ref="S10:S11"/>
    <mergeCell ref="T10:T11"/>
    <mergeCell ref="P6:Q7"/>
    <mergeCell ref="R6:R7"/>
    <mergeCell ref="S6:S7"/>
    <mergeCell ref="T6:T7"/>
    <mergeCell ref="P8:Q9"/>
    <mergeCell ref="R8:R9"/>
    <mergeCell ref="AV10:AV11"/>
    <mergeCell ref="AW10:AW11"/>
    <mergeCell ref="AJ10:AJ11"/>
    <mergeCell ref="AK10:AK11"/>
    <mergeCell ref="AN10:AO11"/>
    <mergeCell ref="AD8:AE9"/>
    <mergeCell ref="AF8:AF9"/>
    <mergeCell ref="AG8:AG9"/>
    <mergeCell ref="AH8:AH9"/>
    <mergeCell ref="AI8:AI9"/>
    <mergeCell ref="AJ8:AJ9"/>
    <mergeCell ref="AP10:AP11"/>
    <mergeCell ref="AQ10:AQ11"/>
    <mergeCell ref="AC8:AC9"/>
    <mergeCell ref="Z10:Z11"/>
    <mergeCell ref="AR10:AR11"/>
    <mergeCell ref="BB10:BB11"/>
    <mergeCell ref="BC10:BC11"/>
    <mergeCell ref="J24:J25"/>
    <mergeCell ref="J26:J36"/>
    <mergeCell ref="J6:J7"/>
    <mergeCell ref="I6:I7"/>
    <mergeCell ref="K6:K7"/>
    <mergeCell ref="B5:C5"/>
    <mergeCell ref="U6:U7"/>
    <mergeCell ref="V6:V7"/>
    <mergeCell ref="P5:Q5"/>
    <mergeCell ref="W16:W17"/>
    <mergeCell ref="X16:X17"/>
    <mergeCell ref="Y16:Y17"/>
    <mergeCell ref="AB16:AB17"/>
    <mergeCell ref="E10:E11"/>
    <mergeCell ref="F10:F11"/>
    <mergeCell ref="G10:G11"/>
    <mergeCell ref="H10:H11"/>
    <mergeCell ref="I10:I11"/>
    <mergeCell ref="J8:J9"/>
    <mergeCell ref="J10:J11"/>
    <mergeCell ref="AB8:AB9"/>
    <mergeCell ref="K10:K11"/>
    <mergeCell ref="AB6:AB7"/>
    <mergeCell ref="B19:G19"/>
    <mergeCell ref="P19:U19"/>
    <mergeCell ref="P26:Q36"/>
    <mergeCell ref="R26:R36"/>
    <mergeCell ref="S26:S36"/>
    <mergeCell ref="R24:R25"/>
    <mergeCell ref="S24:S25"/>
    <mergeCell ref="E6:E7"/>
    <mergeCell ref="F6:F7"/>
    <mergeCell ref="J14:J15"/>
    <mergeCell ref="J16:J17"/>
    <mergeCell ref="X10:X11"/>
    <mergeCell ref="Y10:Y11"/>
    <mergeCell ref="AB10:AB11"/>
    <mergeCell ref="AD10:AE11"/>
    <mergeCell ref="AF10:AF11"/>
    <mergeCell ref="AG10:AG11"/>
    <mergeCell ref="R14:R15"/>
    <mergeCell ref="S14:S15"/>
    <mergeCell ref="T14:T15"/>
    <mergeCell ref="U14:U15"/>
    <mergeCell ref="AD16:AE17"/>
    <mergeCell ref="AF16:AF17"/>
    <mergeCell ref="AH10:AH11"/>
    <mergeCell ref="AI10:AI11"/>
    <mergeCell ref="AD6:AE7"/>
    <mergeCell ref="AF6:AF7"/>
    <mergeCell ref="AF12:AF13"/>
    <mergeCell ref="AG12:AG13"/>
    <mergeCell ref="AH12:AH13"/>
    <mergeCell ref="AI12:AI13"/>
    <mergeCell ref="U8:U9"/>
    <mergeCell ref="K8:K9"/>
    <mergeCell ref="L16:L17"/>
    <mergeCell ref="M16:M17"/>
    <mergeCell ref="N6:N7"/>
    <mergeCell ref="O6:O7"/>
    <mergeCell ref="N8:N9"/>
    <mergeCell ref="O8:O9"/>
    <mergeCell ref="N10:N11"/>
    <mergeCell ref="O10:O11"/>
    <mergeCell ref="N16:N17"/>
    <mergeCell ref="O16:O17"/>
    <mergeCell ref="AL8:AL9"/>
    <mergeCell ref="AM8:AM9"/>
    <mergeCell ref="AL10:AL11"/>
    <mergeCell ref="AM10:AM11"/>
    <mergeCell ref="AL12:AL13"/>
    <mergeCell ref="AM12:AM13"/>
    <mergeCell ref="AL14:AL15"/>
    <mergeCell ref="AM14:AM15"/>
    <mergeCell ref="AL16:AL17"/>
    <mergeCell ref="AM16:AM17"/>
    <mergeCell ref="W6:W7"/>
    <mergeCell ref="AK6:AK7"/>
    <mergeCell ref="T8:T9"/>
    <mergeCell ref="AJ12:AJ13"/>
    <mergeCell ref="AA10:AA11"/>
    <mergeCell ref="AC10:AC11"/>
    <mergeCell ref="Z12:Z13"/>
    <mergeCell ref="AA12:AA13"/>
    <mergeCell ref="AC12:AC13"/>
    <mergeCell ref="Z14:Z15"/>
    <mergeCell ref="AA14:AA15"/>
    <mergeCell ref="AC14:AC15"/>
    <mergeCell ref="AA6:AA7"/>
    <mergeCell ref="AC6:AC7"/>
    <mergeCell ref="Z8:Z9"/>
    <mergeCell ref="AA8:AA9"/>
    <mergeCell ref="U10:U11"/>
    <mergeCell ref="V10:V11"/>
    <mergeCell ref="W10:W11"/>
    <mergeCell ref="X14:X15"/>
    <mergeCell ref="L10:L11"/>
    <mergeCell ref="M10:M11"/>
    <mergeCell ref="L12:L13"/>
    <mergeCell ref="M12:M13"/>
    <mergeCell ref="L14:L15"/>
    <mergeCell ref="M14:M15"/>
    <mergeCell ref="Z16:Z17"/>
    <mergeCell ref="AA16:AA17"/>
    <mergeCell ref="AC16:AC17"/>
    <mergeCell ref="R5:AC5"/>
    <mergeCell ref="P2:AC4"/>
    <mergeCell ref="L24:L25"/>
    <mergeCell ref="M24:M25"/>
    <mergeCell ref="L26:L36"/>
    <mergeCell ref="M26:M36"/>
    <mergeCell ref="N24:N25"/>
    <mergeCell ref="O24:O25"/>
    <mergeCell ref="N26:N36"/>
    <mergeCell ref="O26:O36"/>
    <mergeCell ref="D23:O23"/>
    <mergeCell ref="B20:O22"/>
    <mergeCell ref="Z24:Z25"/>
    <mergeCell ref="AA24:AA25"/>
    <mergeCell ref="AC24:AC25"/>
    <mergeCell ref="Z26:Z36"/>
    <mergeCell ref="AA26:AA36"/>
    <mergeCell ref="AC26:AC36"/>
    <mergeCell ref="R23:AC23"/>
    <mergeCell ref="P20:AC22"/>
    <mergeCell ref="D5:O5"/>
    <mergeCell ref="B2:O4"/>
    <mergeCell ref="Z6:Z7"/>
  </mergeCells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B1:BI71"/>
  <sheetViews>
    <sheetView workbookViewId="0"/>
  </sheetViews>
  <sheetFormatPr baseColWidth="10" defaultColWidth="11.42578125" defaultRowHeight="12.75" x14ac:dyDescent="0.2"/>
  <cols>
    <col min="1" max="1" width="2.42578125" style="162" customWidth="1"/>
    <col min="2" max="2" width="14.42578125" style="162" customWidth="1"/>
    <col min="3" max="3" width="9.42578125" style="162" customWidth="1"/>
    <col min="4" max="4" width="4.42578125" style="162" customWidth="1"/>
    <col min="5" max="5" width="5.42578125" style="162" customWidth="1"/>
    <col min="6" max="6" width="9.42578125" style="162" customWidth="1"/>
    <col min="7" max="7" width="14.42578125" style="162" customWidth="1"/>
    <col min="8" max="8" width="9.5703125" style="162" customWidth="1"/>
    <col min="9" max="9" width="4.42578125" style="162" customWidth="1"/>
    <col min="10" max="10" width="5.42578125" style="162" customWidth="1"/>
    <col min="11" max="11" width="4.5703125" style="162" customWidth="1"/>
    <col min="12" max="12" width="14.42578125" style="162" customWidth="1"/>
    <col min="13" max="13" width="9.42578125" style="162" customWidth="1"/>
    <col min="14" max="14" width="4.42578125" style="162" customWidth="1"/>
    <col min="15" max="15" width="5.42578125" style="162" customWidth="1"/>
    <col min="16" max="16" width="4.5703125" style="162" customWidth="1"/>
    <col min="17" max="17" width="14.42578125" style="162" customWidth="1"/>
    <col min="18" max="18" width="9.42578125" style="162" customWidth="1"/>
    <col min="19" max="19" width="4.42578125" style="162" customWidth="1"/>
    <col min="20" max="20" width="5.42578125" style="162" customWidth="1"/>
    <col min="21" max="21" width="4.5703125" style="162" customWidth="1"/>
    <col min="22" max="22" width="14.42578125" style="162" customWidth="1"/>
    <col min="23" max="23" width="9.42578125" style="162" customWidth="1"/>
    <col min="24" max="24" width="4.42578125" style="162" customWidth="1"/>
    <col min="25" max="25" width="5.42578125" style="162" customWidth="1"/>
    <col min="26" max="26" width="4.5703125" style="162" customWidth="1"/>
    <col min="27" max="27" width="14.42578125" style="162" customWidth="1"/>
    <col min="28" max="28" width="9.42578125" style="162" customWidth="1"/>
    <col min="29" max="29" width="4.42578125" style="162" customWidth="1"/>
    <col min="30" max="30" width="5.42578125" style="162" customWidth="1"/>
    <col min="31" max="31" width="4.5703125" style="162" customWidth="1"/>
    <col min="32" max="32" width="14.42578125" style="162" customWidth="1"/>
    <col min="33" max="33" width="9.42578125" style="162" customWidth="1"/>
    <col min="34" max="34" width="4.42578125" style="162" customWidth="1"/>
    <col min="35" max="35" width="5.42578125" style="162" customWidth="1"/>
    <col min="36" max="36" width="4.5703125" style="162" customWidth="1"/>
    <col min="37" max="37" width="14.42578125" style="162" customWidth="1"/>
    <col min="38" max="38" width="9.42578125" style="162" customWidth="1"/>
    <col min="39" max="39" width="4.42578125" style="162" customWidth="1"/>
    <col min="40" max="40" width="5.42578125" style="162" customWidth="1"/>
    <col min="41" max="41" width="4.5703125" style="162" customWidth="1"/>
    <col min="42" max="42" width="14.42578125" style="162" customWidth="1"/>
    <col min="43" max="43" width="9.42578125" style="162" customWidth="1"/>
    <col min="44" max="44" width="4.42578125" style="162" customWidth="1"/>
    <col min="45" max="45" width="5.42578125" style="162" customWidth="1"/>
    <col min="46" max="46" width="4.5703125" style="162" customWidth="1"/>
    <col min="47" max="47" width="14.42578125" style="162" customWidth="1"/>
    <col min="48" max="48" width="9.42578125" style="162" customWidth="1"/>
    <col min="49" max="49" width="4.42578125" style="162" customWidth="1"/>
    <col min="50" max="50" width="5.42578125" style="162" customWidth="1"/>
    <col min="51" max="51" width="4.5703125" style="162" customWidth="1"/>
    <col min="52" max="16384" width="11.42578125" style="162"/>
  </cols>
  <sheetData>
    <row r="1" spans="2:61" ht="35.25" customHeight="1" x14ac:dyDescent="0.25">
      <c r="B1" s="826" t="s">
        <v>91</v>
      </c>
      <c r="C1" s="826"/>
      <c r="D1" s="826"/>
      <c r="E1" s="826"/>
      <c r="F1" s="826"/>
      <c r="G1" s="826"/>
      <c r="H1" s="826"/>
      <c r="I1" s="826"/>
      <c r="J1" s="826"/>
      <c r="K1" s="826"/>
      <c r="L1" s="826"/>
      <c r="M1" s="826"/>
      <c r="N1" s="826"/>
      <c r="O1" s="826"/>
      <c r="P1" s="826"/>
      <c r="Q1" s="826"/>
      <c r="R1" s="826"/>
      <c r="S1" s="826"/>
      <c r="T1" s="826"/>
      <c r="U1" s="826"/>
      <c r="V1" s="826"/>
      <c r="W1" s="826"/>
      <c r="X1" s="826"/>
      <c r="Y1" s="826"/>
      <c r="Z1" s="826"/>
      <c r="AA1" s="826"/>
      <c r="AB1" s="826"/>
      <c r="AC1" s="826"/>
      <c r="AD1" s="826"/>
      <c r="AE1" s="826"/>
    </row>
    <row r="3" spans="2:61" ht="60" customHeight="1" x14ac:dyDescent="0.2">
      <c r="B3" s="818" t="s">
        <v>92</v>
      </c>
      <c r="C3" s="819"/>
      <c r="D3" s="819"/>
      <c r="E3" s="819"/>
      <c r="F3" s="820"/>
      <c r="G3" s="818" t="s">
        <v>92</v>
      </c>
      <c r="H3" s="819"/>
      <c r="I3" s="819"/>
      <c r="J3" s="819"/>
      <c r="K3" s="820"/>
      <c r="L3" s="818" t="s">
        <v>92</v>
      </c>
      <c r="M3" s="819"/>
      <c r="N3" s="819"/>
      <c r="O3" s="819"/>
      <c r="P3" s="820"/>
      <c r="Q3" s="818" t="s">
        <v>92</v>
      </c>
      <c r="R3" s="819"/>
      <c r="S3" s="819"/>
      <c r="T3" s="819"/>
      <c r="U3" s="820"/>
      <c r="V3" s="818" t="s">
        <v>92</v>
      </c>
      <c r="W3" s="819"/>
      <c r="X3" s="819"/>
      <c r="Y3" s="819"/>
      <c r="Z3" s="820"/>
      <c r="AA3" s="818" t="s">
        <v>92</v>
      </c>
      <c r="AB3" s="819"/>
      <c r="AC3" s="819"/>
      <c r="AD3" s="819"/>
      <c r="AE3" s="820"/>
      <c r="AF3" s="818" t="s">
        <v>92</v>
      </c>
      <c r="AG3" s="819"/>
      <c r="AH3" s="819"/>
      <c r="AI3" s="819"/>
      <c r="AJ3" s="820"/>
      <c r="AK3" s="818" t="s">
        <v>92</v>
      </c>
      <c r="AL3" s="819"/>
      <c r="AM3" s="819"/>
      <c r="AN3" s="819"/>
      <c r="AO3" s="820"/>
      <c r="AP3" s="818" t="s">
        <v>92</v>
      </c>
      <c r="AQ3" s="819"/>
      <c r="AR3" s="819"/>
      <c r="AS3" s="819"/>
      <c r="AT3" s="820"/>
      <c r="AU3" s="818" t="s">
        <v>92</v>
      </c>
      <c r="AV3" s="819"/>
      <c r="AW3" s="819"/>
      <c r="AX3" s="819"/>
      <c r="AY3" s="820"/>
      <c r="AZ3" s="818" t="s">
        <v>92</v>
      </c>
      <c r="BA3" s="819"/>
      <c r="BB3" s="819"/>
      <c r="BC3" s="819"/>
      <c r="BD3" s="820"/>
      <c r="BE3" s="818" t="s">
        <v>92</v>
      </c>
      <c r="BF3" s="819"/>
      <c r="BG3" s="819"/>
      <c r="BH3" s="819"/>
      <c r="BI3" s="820"/>
    </row>
    <row r="5" spans="2:61" ht="26.1" customHeight="1" x14ac:dyDescent="0.2">
      <c r="B5" s="815" t="s">
        <v>93</v>
      </c>
      <c r="C5" s="815"/>
      <c r="D5" s="816">
        <f>'CUADRO RESUMEN DE RESULTADOS'!D10-'CUADRO RESUMEN DE RESULTADOS'!D12</f>
        <v>0</v>
      </c>
      <c r="E5" s="816"/>
      <c r="F5" s="816"/>
      <c r="G5" s="815" t="s">
        <v>93</v>
      </c>
      <c r="H5" s="815"/>
      <c r="I5" s="816">
        <f>'CUADRO RESUMEN DE RESULTADOS'!E10-'CUADRO RESUMEN DE RESULTADOS'!E12</f>
        <v>0</v>
      </c>
      <c r="J5" s="816"/>
      <c r="K5" s="816"/>
      <c r="L5" s="815" t="s">
        <v>93</v>
      </c>
      <c r="M5" s="815"/>
      <c r="N5" s="816">
        <f>'CUADRO RESUMEN DE RESULTADOS'!F10-'CUADRO RESUMEN DE RESULTADOS'!F12</f>
        <v>0</v>
      </c>
      <c r="O5" s="816"/>
      <c r="P5" s="816"/>
      <c r="Q5" s="815" t="s">
        <v>93</v>
      </c>
      <c r="R5" s="815"/>
      <c r="S5" s="816">
        <f>'CUADRO RESUMEN DE RESULTADOS'!G10-'CUADRO RESUMEN DE RESULTADOS'!G12</f>
        <v>0</v>
      </c>
      <c r="T5" s="816"/>
      <c r="U5" s="816"/>
      <c r="V5" s="815" t="s">
        <v>93</v>
      </c>
      <c r="W5" s="815"/>
      <c r="X5" s="816">
        <f>'CUADRO RESUMEN DE RESULTADOS'!H10-'CUADRO RESUMEN DE RESULTADOS'!H12</f>
        <v>0</v>
      </c>
      <c r="Y5" s="816"/>
      <c r="Z5" s="816"/>
      <c r="AA5" s="815" t="s">
        <v>93</v>
      </c>
      <c r="AB5" s="815"/>
      <c r="AC5" s="816">
        <f>'CUADRO RESUMEN DE RESULTADOS'!I10-'CUADRO RESUMEN DE RESULTADOS'!I12</f>
        <v>0</v>
      </c>
      <c r="AD5" s="816"/>
      <c r="AE5" s="816"/>
      <c r="AF5" s="815" t="s">
        <v>93</v>
      </c>
      <c r="AG5" s="815"/>
      <c r="AH5" s="816">
        <f>'CUADRO RESUMEN DE RESULTADOS'!J10-'CUADRO RESUMEN DE RESULTADOS'!J12</f>
        <v>0</v>
      </c>
      <c r="AI5" s="816"/>
      <c r="AJ5" s="816"/>
      <c r="AK5" s="815" t="s">
        <v>93</v>
      </c>
      <c r="AL5" s="815"/>
      <c r="AM5" s="816">
        <f>'CUADRO RESUMEN DE RESULTADOS'!K10-'CUADRO RESUMEN DE RESULTADOS'!K12</f>
        <v>0</v>
      </c>
      <c r="AN5" s="816"/>
      <c r="AO5" s="816"/>
      <c r="AP5" s="815" t="s">
        <v>93</v>
      </c>
      <c r="AQ5" s="815"/>
      <c r="AR5" s="816">
        <f>'CUADRO RESUMEN DE RESULTADOS'!L10-'CUADRO RESUMEN DE RESULTADOS'!L12</f>
        <v>0</v>
      </c>
      <c r="AS5" s="816"/>
      <c r="AT5" s="816"/>
      <c r="AU5" s="815" t="s">
        <v>93</v>
      </c>
      <c r="AV5" s="815"/>
      <c r="AW5" s="816">
        <f>'CUADRO RESUMEN DE RESULTADOS'!M10-'CUADRO RESUMEN DE RESULTADOS'!M12</f>
        <v>0</v>
      </c>
      <c r="AX5" s="816"/>
      <c r="AY5" s="816"/>
      <c r="AZ5" s="815" t="s">
        <v>93</v>
      </c>
      <c r="BA5" s="815"/>
      <c r="BB5" s="816">
        <f>'CUADRO RESUMEN DE RESULTADOS'!N10-'CUADRO RESUMEN DE RESULTADOS'!N12</f>
        <v>0</v>
      </c>
      <c r="BC5" s="816"/>
      <c r="BD5" s="816"/>
      <c r="BE5" s="815" t="s">
        <v>93</v>
      </c>
      <c r="BF5" s="815"/>
      <c r="BG5" s="816">
        <f>'CUADRO RESUMEN DE RESULTADOS'!O10-'CUADRO RESUMEN DE RESULTADOS'!O12</f>
        <v>0</v>
      </c>
      <c r="BH5" s="816"/>
      <c r="BI5" s="816"/>
    </row>
    <row r="6" spans="2:61" ht="26.1" customHeight="1" x14ac:dyDescent="0.2">
      <c r="B6" s="815" t="s">
        <v>94</v>
      </c>
      <c r="C6" s="815"/>
      <c r="D6" s="816">
        <v>50</v>
      </c>
      <c r="E6" s="816"/>
      <c r="F6" s="816"/>
      <c r="G6" s="815" t="s">
        <v>94</v>
      </c>
      <c r="H6" s="815"/>
      <c r="I6" s="816">
        <v>50</v>
      </c>
      <c r="J6" s="816"/>
      <c r="K6" s="816"/>
      <c r="L6" s="815" t="s">
        <v>94</v>
      </c>
      <c r="M6" s="815"/>
      <c r="N6" s="816">
        <v>50</v>
      </c>
      <c r="O6" s="816"/>
      <c r="P6" s="816"/>
      <c r="Q6" s="815" t="s">
        <v>94</v>
      </c>
      <c r="R6" s="815"/>
      <c r="S6" s="816">
        <v>50</v>
      </c>
      <c r="T6" s="816"/>
      <c r="U6" s="816"/>
      <c r="V6" s="815" t="s">
        <v>94</v>
      </c>
      <c r="W6" s="815"/>
      <c r="X6" s="816">
        <v>50</v>
      </c>
      <c r="Y6" s="816"/>
      <c r="Z6" s="816"/>
      <c r="AA6" s="815" t="s">
        <v>94</v>
      </c>
      <c r="AB6" s="815"/>
      <c r="AC6" s="816">
        <v>50</v>
      </c>
      <c r="AD6" s="816"/>
      <c r="AE6" s="816"/>
      <c r="AF6" s="815" t="s">
        <v>94</v>
      </c>
      <c r="AG6" s="815"/>
      <c r="AH6" s="816">
        <v>50</v>
      </c>
      <c r="AI6" s="816"/>
      <c r="AJ6" s="816"/>
      <c r="AK6" s="815" t="s">
        <v>94</v>
      </c>
      <c r="AL6" s="815"/>
      <c r="AM6" s="816">
        <v>50</v>
      </c>
      <c r="AN6" s="816"/>
      <c r="AO6" s="816"/>
      <c r="AP6" s="815" t="s">
        <v>94</v>
      </c>
      <c r="AQ6" s="815"/>
      <c r="AR6" s="816">
        <v>50</v>
      </c>
      <c r="AS6" s="816"/>
      <c r="AT6" s="816"/>
      <c r="AU6" s="815" t="s">
        <v>94</v>
      </c>
      <c r="AV6" s="815"/>
      <c r="AW6" s="816">
        <v>50</v>
      </c>
      <c r="AX6" s="816"/>
      <c r="AY6" s="816"/>
      <c r="AZ6" s="815" t="s">
        <v>94</v>
      </c>
      <c r="BA6" s="815"/>
      <c r="BB6" s="816">
        <v>50</v>
      </c>
      <c r="BC6" s="816"/>
      <c r="BD6" s="816"/>
      <c r="BE6" s="815" t="s">
        <v>94</v>
      </c>
      <c r="BF6" s="815"/>
      <c r="BG6" s="816">
        <v>50</v>
      </c>
      <c r="BH6" s="816"/>
      <c r="BI6" s="816"/>
    </row>
    <row r="7" spans="2:61" ht="26.1" customHeight="1" x14ac:dyDescent="0.2">
      <c r="B7" s="815" t="s">
        <v>95</v>
      </c>
      <c r="C7" s="815"/>
      <c r="D7" s="816"/>
      <c r="E7" s="816"/>
      <c r="F7" s="816"/>
      <c r="G7" s="815" t="s">
        <v>95</v>
      </c>
      <c r="H7" s="815"/>
      <c r="I7" s="816"/>
      <c r="J7" s="816"/>
      <c r="K7" s="816"/>
      <c r="L7" s="815" t="s">
        <v>95</v>
      </c>
      <c r="M7" s="815"/>
      <c r="N7" s="816"/>
      <c r="O7" s="816"/>
      <c r="P7" s="816"/>
      <c r="Q7" s="815" t="s">
        <v>95</v>
      </c>
      <c r="R7" s="815"/>
      <c r="S7" s="816"/>
      <c r="T7" s="816"/>
      <c r="U7" s="816"/>
      <c r="V7" s="815" t="s">
        <v>95</v>
      </c>
      <c r="W7" s="815"/>
      <c r="X7" s="816"/>
      <c r="Y7" s="816"/>
      <c r="Z7" s="816"/>
      <c r="AA7" s="815" t="s">
        <v>95</v>
      </c>
      <c r="AB7" s="815"/>
      <c r="AC7" s="816"/>
      <c r="AD7" s="816"/>
      <c r="AE7" s="816"/>
      <c r="AF7" s="815" t="s">
        <v>95</v>
      </c>
      <c r="AG7" s="815"/>
      <c r="AH7" s="816"/>
      <c r="AI7" s="816"/>
      <c r="AJ7" s="816"/>
      <c r="AK7" s="815" t="s">
        <v>95</v>
      </c>
      <c r="AL7" s="815"/>
      <c r="AM7" s="816"/>
      <c r="AN7" s="816"/>
      <c r="AO7" s="816"/>
      <c r="AP7" s="815" t="s">
        <v>95</v>
      </c>
      <c r="AQ7" s="815"/>
      <c r="AR7" s="816"/>
      <c r="AS7" s="816"/>
      <c r="AT7" s="816"/>
      <c r="AU7" s="815" t="s">
        <v>95</v>
      </c>
      <c r="AV7" s="815"/>
      <c r="AW7" s="816"/>
      <c r="AX7" s="816"/>
      <c r="AY7" s="816"/>
      <c r="AZ7" s="815" t="s">
        <v>95</v>
      </c>
      <c r="BA7" s="815"/>
      <c r="BB7" s="816"/>
      <c r="BC7" s="816"/>
      <c r="BD7" s="816"/>
      <c r="BE7" s="815" t="s">
        <v>95</v>
      </c>
      <c r="BF7" s="815"/>
      <c r="BG7" s="816"/>
      <c r="BH7" s="816"/>
      <c r="BI7" s="816"/>
    </row>
    <row r="8" spans="2:61" ht="26.1" customHeight="1" x14ac:dyDescent="0.2">
      <c r="B8" s="815" t="s">
        <v>96</v>
      </c>
      <c r="C8" s="815"/>
      <c r="D8" s="816">
        <f>D7-D6</f>
        <v>-50</v>
      </c>
      <c r="E8" s="816"/>
      <c r="F8" s="816"/>
      <c r="G8" s="815" t="s">
        <v>96</v>
      </c>
      <c r="H8" s="815"/>
      <c r="I8" s="816">
        <f>I7-I6</f>
        <v>-50</v>
      </c>
      <c r="J8" s="816"/>
      <c r="K8" s="816"/>
      <c r="L8" s="815" t="s">
        <v>96</v>
      </c>
      <c r="M8" s="815"/>
      <c r="N8" s="816">
        <f>N7-N6</f>
        <v>-50</v>
      </c>
      <c r="O8" s="816"/>
      <c r="P8" s="816"/>
      <c r="Q8" s="815" t="s">
        <v>96</v>
      </c>
      <c r="R8" s="815"/>
      <c r="S8" s="816">
        <f>S7-S6</f>
        <v>-50</v>
      </c>
      <c r="T8" s="816"/>
      <c r="U8" s="816"/>
      <c r="V8" s="815" t="s">
        <v>96</v>
      </c>
      <c r="W8" s="815"/>
      <c r="X8" s="816">
        <f>X7-X6</f>
        <v>-50</v>
      </c>
      <c r="Y8" s="816"/>
      <c r="Z8" s="816"/>
      <c r="AA8" s="815" t="s">
        <v>96</v>
      </c>
      <c r="AB8" s="815"/>
      <c r="AC8" s="816">
        <f>AC7-AC6</f>
        <v>-50</v>
      </c>
      <c r="AD8" s="816"/>
      <c r="AE8" s="816"/>
      <c r="AF8" s="815" t="s">
        <v>96</v>
      </c>
      <c r="AG8" s="815"/>
      <c r="AH8" s="816">
        <f>AH7-AH6</f>
        <v>-50</v>
      </c>
      <c r="AI8" s="816"/>
      <c r="AJ8" s="816"/>
      <c r="AK8" s="815" t="s">
        <v>96</v>
      </c>
      <c r="AL8" s="815"/>
      <c r="AM8" s="816">
        <f>AM7-AM6</f>
        <v>-50</v>
      </c>
      <c r="AN8" s="816"/>
      <c r="AO8" s="816"/>
      <c r="AP8" s="815" t="s">
        <v>96</v>
      </c>
      <c r="AQ8" s="815"/>
      <c r="AR8" s="816">
        <f>AR7-AR6</f>
        <v>-50</v>
      </c>
      <c r="AS8" s="816"/>
      <c r="AT8" s="816"/>
      <c r="AU8" s="815" t="s">
        <v>96</v>
      </c>
      <c r="AV8" s="815"/>
      <c r="AW8" s="816">
        <f>AW7-AW6</f>
        <v>-50</v>
      </c>
      <c r="AX8" s="816"/>
      <c r="AY8" s="816"/>
      <c r="AZ8" s="815" t="s">
        <v>96</v>
      </c>
      <c r="BA8" s="815"/>
      <c r="BB8" s="816">
        <f>BB7-BB6</f>
        <v>-50</v>
      </c>
      <c r="BC8" s="816"/>
      <c r="BD8" s="816"/>
      <c r="BE8" s="815" t="s">
        <v>96</v>
      </c>
      <c r="BF8" s="815"/>
      <c r="BG8" s="816">
        <f>BG7-BG6</f>
        <v>-50</v>
      </c>
      <c r="BH8" s="816"/>
      <c r="BI8" s="816"/>
    </row>
    <row r="9" spans="2:61" ht="26.1" customHeight="1" x14ac:dyDescent="0.2">
      <c r="B9" s="815" t="s">
        <v>97</v>
      </c>
      <c r="C9" s="815"/>
      <c r="D9" s="817">
        <f>D5/D8</f>
        <v>0</v>
      </c>
      <c r="E9" s="817"/>
      <c r="F9" s="817"/>
      <c r="G9" s="815" t="s">
        <v>97</v>
      </c>
      <c r="H9" s="815"/>
      <c r="I9" s="817">
        <f>I5/I8</f>
        <v>0</v>
      </c>
      <c r="J9" s="817"/>
      <c r="K9" s="817"/>
      <c r="L9" s="815" t="s">
        <v>97</v>
      </c>
      <c r="M9" s="815"/>
      <c r="N9" s="817">
        <f>N5/N8</f>
        <v>0</v>
      </c>
      <c r="O9" s="817"/>
      <c r="P9" s="817"/>
      <c r="Q9" s="815" t="s">
        <v>97</v>
      </c>
      <c r="R9" s="815"/>
      <c r="S9" s="817">
        <f>S5/S8</f>
        <v>0</v>
      </c>
      <c r="T9" s="817"/>
      <c r="U9" s="817"/>
      <c r="V9" s="815" t="s">
        <v>97</v>
      </c>
      <c r="W9" s="815"/>
      <c r="X9" s="817">
        <f>X5/X8</f>
        <v>0</v>
      </c>
      <c r="Y9" s="817"/>
      <c r="Z9" s="817"/>
      <c r="AA9" s="815" t="s">
        <v>97</v>
      </c>
      <c r="AB9" s="815"/>
      <c r="AC9" s="817">
        <f>AC5/AC8</f>
        <v>0</v>
      </c>
      <c r="AD9" s="817"/>
      <c r="AE9" s="817"/>
      <c r="AF9" s="815" t="s">
        <v>97</v>
      </c>
      <c r="AG9" s="815"/>
      <c r="AH9" s="817">
        <f>AH5/AH8</f>
        <v>0</v>
      </c>
      <c r="AI9" s="817"/>
      <c r="AJ9" s="817"/>
      <c r="AK9" s="815" t="s">
        <v>97</v>
      </c>
      <c r="AL9" s="815"/>
      <c r="AM9" s="817">
        <f>AM5/AM8</f>
        <v>0</v>
      </c>
      <c r="AN9" s="817"/>
      <c r="AO9" s="817"/>
      <c r="AP9" s="815" t="s">
        <v>97</v>
      </c>
      <c r="AQ9" s="815"/>
      <c r="AR9" s="817">
        <f>AR5/AR8</f>
        <v>0</v>
      </c>
      <c r="AS9" s="817"/>
      <c r="AT9" s="817"/>
      <c r="AU9" s="815" t="s">
        <v>97</v>
      </c>
      <c r="AV9" s="815"/>
      <c r="AW9" s="817">
        <f>AW5/AW8</f>
        <v>0</v>
      </c>
      <c r="AX9" s="817"/>
      <c r="AY9" s="817"/>
      <c r="AZ9" s="815" t="s">
        <v>97</v>
      </c>
      <c r="BA9" s="815"/>
      <c r="BB9" s="817">
        <f>BB5/BB8</f>
        <v>0</v>
      </c>
      <c r="BC9" s="817"/>
      <c r="BD9" s="817"/>
      <c r="BE9" s="815" t="s">
        <v>97</v>
      </c>
      <c r="BF9" s="815"/>
      <c r="BG9" s="817">
        <f>BG5/BG8</f>
        <v>0</v>
      </c>
      <c r="BH9" s="817"/>
      <c r="BI9" s="817"/>
    </row>
    <row r="10" spans="2:61" ht="26.1" customHeight="1" x14ac:dyDescent="0.2">
      <c r="B10" s="226" t="s">
        <v>59</v>
      </c>
      <c r="C10" s="226"/>
      <c r="D10" s="226"/>
      <c r="E10" s="227">
        <f>D9</f>
        <v>0</v>
      </c>
      <c r="F10" s="226"/>
      <c r="G10" s="226" t="s">
        <v>60</v>
      </c>
      <c r="H10" s="226"/>
      <c r="I10" s="226"/>
      <c r="J10" s="227">
        <f>I9</f>
        <v>0</v>
      </c>
      <c r="K10" s="226"/>
      <c r="L10" s="226" t="s">
        <v>61</v>
      </c>
      <c r="M10" s="226"/>
      <c r="N10" s="226"/>
      <c r="O10" s="227">
        <f>N9</f>
        <v>0</v>
      </c>
      <c r="P10" s="226"/>
      <c r="Q10" s="226" t="s">
        <v>62</v>
      </c>
      <c r="R10" s="226"/>
      <c r="S10" s="226"/>
      <c r="T10" s="227">
        <f>S9</f>
        <v>0</v>
      </c>
      <c r="U10" s="226"/>
      <c r="V10" s="226" t="s">
        <v>64</v>
      </c>
      <c r="W10" s="226"/>
      <c r="X10" s="226"/>
      <c r="Y10" s="227">
        <f>X9</f>
        <v>0</v>
      </c>
      <c r="Z10" s="226"/>
      <c r="AA10" s="226" t="s">
        <v>69</v>
      </c>
      <c r="AB10" s="226"/>
      <c r="AC10" s="226"/>
      <c r="AD10" s="227">
        <f>AC9</f>
        <v>0</v>
      </c>
      <c r="AE10" s="226"/>
      <c r="AF10" s="226" t="s">
        <v>70</v>
      </c>
      <c r="AG10" s="226"/>
      <c r="AH10" s="226"/>
      <c r="AI10" s="227">
        <f>AH9</f>
        <v>0</v>
      </c>
      <c r="AJ10" s="226"/>
      <c r="AK10" s="226" t="s">
        <v>77</v>
      </c>
      <c r="AL10" s="226"/>
      <c r="AM10" s="226"/>
      <c r="AN10" s="227">
        <f>AM9</f>
        <v>0</v>
      </c>
      <c r="AO10" s="226"/>
      <c r="AP10" s="226" t="s">
        <v>71</v>
      </c>
      <c r="AQ10" s="226"/>
      <c r="AR10" s="226"/>
      <c r="AS10" s="227">
        <f>AR9</f>
        <v>0</v>
      </c>
      <c r="AT10" s="226"/>
      <c r="AU10" s="226" t="s">
        <v>122</v>
      </c>
      <c r="AV10" s="226"/>
      <c r="AW10" s="226"/>
      <c r="AX10" s="227">
        <f>AW9</f>
        <v>0</v>
      </c>
      <c r="AY10" s="226"/>
      <c r="AZ10" s="226" t="s">
        <v>151</v>
      </c>
      <c r="BA10" s="226"/>
      <c r="BB10" s="226"/>
      <c r="BC10" s="227">
        <f>BB9</f>
        <v>0</v>
      </c>
      <c r="BD10" s="226"/>
      <c r="BE10" s="226" t="s">
        <v>152</v>
      </c>
      <c r="BF10" s="226"/>
      <c r="BG10" s="226"/>
      <c r="BH10" s="227">
        <f>BG9</f>
        <v>0</v>
      </c>
      <c r="BI10" s="226"/>
    </row>
    <row r="12" spans="2:61" ht="35.25" customHeight="1" x14ac:dyDescent="0.25">
      <c r="B12" s="826" t="s">
        <v>100</v>
      </c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26"/>
      <c r="N12" s="826"/>
      <c r="O12" s="826"/>
      <c r="P12" s="826"/>
      <c r="Q12" s="826"/>
      <c r="R12" s="826"/>
      <c r="S12" s="826"/>
      <c r="T12" s="826"/>
      <c r="U12" s="826"/>
      <c r="V12" s="826"/>
      <c r="W12" s="826"/>
      <c r="X12" s="826"/>
      <c r="Y12" s="826"/>
      <c r="Z12" s="826"/>
      <c r="AA12" s="826"/>
      <c r="AB12" s="826"/>
      <c r="AC12" s="826"/>
      <c r="AD12" s="826"/>
      <c r="AE12" s="826"/>
    </row>
    <row r="14" spans="2:61" ht="60" customHeight="1" x14ac:dyDescent="0.2">
      <c r="B14" s="818" t="s">
        <v>92</v>
      </c>
      <c r="C14" s="819"/>
      <c r="D14" s="819"/>
      <c r="E14" s="819"/>
      <c r="F14" s="820"/>
      <c r="G14" s="818" t="s">
        <v>92</v>
      </c>
      <c r="H14" s="819"/>
      <c r="I14" s="819"/>
      <c r="J14" s="819"/>
      <c r="K14" s="820"/>
      <c r="L14" s="818" t="s">
        <v>92</v>
      </c>
      <c r="M14" s="819"/>
      <c r="N14" s="819"/>
      <c r="O14" s="819"/>
      <c r="P14" s="820"/>
      <c r="Q14" s="818" t="s">
        <v>92</v>
      </c>
      <c r="R14" s="819"/>
      <c r="S14" s="819"/>
      <c r="T14" s="819"/>
      <c r="U14" s="820"/>
      <c r="V14" s="818" t="s">
        <v>92</v>
      </c>
      <c r="W14" s="819"/>
      <c r="X14" s="819"/>
      <c r="Y14" s="819"/>
      <c r="Z14" s="820"/>
      <c r="AA14" s="818" t="s">
        <v>92</v>
      </c>
      <c r="AB14" s="819"/>
      <c r="AC14" s="819"/>
      <c r="AD14" s="819"/>
      <c r="AE14" s="820"/>
      <c r="AF14" s="818" t="s">
        <v>92</v>
      </c>
      <c r="AG14" s="819"/>
      <c r="AH14" s="819"/>
      <c r="AI14" s="819"/>
      <c r="AJ14" s="820"/>
      <c r="AK14" s="818" t="s">
        <v>92</v>
      </c>
      <c r="AL14" s="819"/>
      <c r="AM14" s="819"/>
      <c r="AN14" s="819"/>
      <c r="AO14" s="820"/>
      <c r="AP14" s="818" t="s">
        <v>92</v>
      </c>
      <c r="AQ14" s="819"/>
      <c r="AR14" s="819"/>
      <c r="AS14" s="819"/>
      <c r="AT14" s="820"/>
      <c r="AU14" s="818" t="s">
        <v>92</v>
      </c>
      <c r="AV14" s="819"/>
      <c r="AW14" s="819"/>
      <c r="AX14" s="819"/>
      <c r="AY14" s="820"/>
      <c r="AZ14" s="818" t="s">
        <v>92</v>
      </c>
      <c r="BA14" s="819"/>
      <c r="BB14" s="819"/>
      <c r="BC14" s="819"/>
      <c r="BD14" s="820"/>
      <c r="BE14" s="818" t="s">
        <v>92</v>
      </c>
      <c r="BF14" s="819"/>
      <c r="BG14" s="819"/>
      <c r="BH14" s="819"/>
      <c r="BI14" s="820"/>
    </row>
    <row r="16" spans="2:61" ht="26.1" customHeight="1" x14ac:dyDescent="0.2">
      <c r="B16" s="821" t="s">
        <v>93</v>
      </c>
      <c r="C16" s="822"/>
      <c r="D16" s="823">
        <f>'CUADRO RESUMEN DE RESULTADOS'!R10-'CUADRO RESUMEN DE RESULTADOS'!R12</f>
        <v>0</v>
      </c>
      <c r="E16" s="824"/>
      <c r="F16" s="825"/>
      <c r="G16" s="821" t="s">
        <v>93</v>
      </c>
      <c r="H16" s="822"/>
      <c r="I16" s="823">
        <f>'CUADRO RESUMEN DE RESULTADOS'!S10-'CUADRO RESUMEN DE RESULTADOS'!S12</f>
        <v>0</v>
      </c>
      <c r="J16" s="824"/>
      <c r="K16" s="825"/>
      <c r="L16" s="821" t="s">
        <v>93</v>
      </c>
      <c r="M16" s="822"/>
      <c r="N16" s="823">
        <f>'CUADRO RESUMEN DE RESULTADOS'!T10-'CUADRO RESUMEN DE RESULTADOS'!T12</f>
        <v>0</v>
      </c>
      <c r="O16" s="824"/>
      <c r="P16" s="825"/>
      <c r="Q16" s="821" t="s">
        <v>93</v>
      </c>
      <c r="R16" s="822"/>
      <c r="S16" s="823">
        <f>'CUADRO RESUMEN DE RESULTADOS'!U10-'CUADRO RESUMEN DE RESULTADOS'!U12</f>
        <v>0</v>
      </c>
      <c r="T16" s="824"/>
      <c r="U16" s="825"/>
      <c r="V16" s="821" t="s">
        <v>93</v>
      </c>
      <c r="W16" s="822"/>
      <c r="X16" s="823">
        <f>'CUADRO RESUMEN DE RESULTADOS'!V10-'CUADRO RESUMEN DE RESULTADOS'!V12</f>
        <v>0</v>
      </c>
      <c r="Y16" s="824"/>
      <c r="Z16" s="825"/>
      <c r="AA16" s="821" t="s">
        <v>93</v>
      </c>
      <c r="AB16" s="822"/>
      <c r="AC16" s="823">
        <f>'CUADRO RESUMEN DE RESULTADOS'!W10-'CUADRO RESUMEN DE RESULTADOS'!W12</f>
        <v>0</v>
      </c>
      <c r="AD16" s="824"/>
      <c r="AE16" s="825"/>
      <c r="AF16" s="821" t="s">
        <v>93</v>
      </c>
      <c r="AG16" s="822"/>
      <c r="AH16" s="823">
        <f>'CUADRO RESUMEN DE RESULTADOS'!X10-'CUADRO RESUMEN DE RESULTADOS'!X12</f>
        <v>0</v>
      </c>
      <c r="AI16" s="824"/>
      <c r="AJ16" s="825"/>
      <c r="AK16" s="821" t="s">
        <v>93</v>
      </c>
      <c r="AL16" s="822"/>
      <c r="AM16" s="823">
        <f>'CUADRO RESUMEN DE RESULTADOS'!Y10-'CUADRO RESUMEN DE RESULTADOS'!Y12</f>
        <v>0</v>
      </c>
      <c r="AN16" s="824"/>
      <c r="AO16" s="825"/>
      <c r="AP16" s="821" t="s">
        <v>93</v>
      </c>
      <c r="AQ16" s="822"/>
      <c r="AR16" s="823">
        <f>'CUADRO RESUMEN DE RESULTADOS'!Z10-'CUADRO RESUMEN DE RESULTADOS'!Z12</f>
        <v>0</v>
      </c>
      <c r="AS16" s="824"/>
      <c r="AT16" s="825"/>
      <c r="AU16" s="821" t="s">
        <v>93</v>
      </c>
      <c r="AV16" s="822"/>
      <c r="AW16" s="823">
        <f>'CUADRO RESUMEN DE RESULTADOS'!AA10-'CUADRO RESUMEN DE RESULTADOS'!AA12</f>
        <v>0</v>
      </c>
      <c r="AX16" s="824"/>
      <c r="AY16" s="825"/>
      <c r="AZ16" s="821" t="s">
        <v>93</v>
      </c>
      <c r="BA16" s="822"/>
      <c r="BB16" s="823">
        <f>'CUADRO RESUMEN DE RESULTADOS'!AB10-'CUADRO RESUMEN DE RESULTADOS'!AB12</f>
        <v>0</v>
      </c>
      <c r="BC16" s="824"/>
      <c r="BD16" s="825"/>
      <c r="BE16" s="821" t="s">
        <v>93</v>
      </c>
      <c r="BF16" s="822"/>
      <c r="BG16" s="823">
        <f>'CUADRO RESUMEN DE RESULTADOS'!AC10-'CUADRO RESUMEN DE RESULTADOS'!AC12</f>
        <v>0</v>
      </c>
      <c r="BH16" s="824"/>
      <c r="BI16" s="825"/>
    </row>
    <row r="17" spans="2:61" ht="26.1" customHeight="1" x14ac:dyDescent="0.2">
      <c r="B17" s="815" t="s">
        <v>94</v>
      </c>
      <c r="C17" s="815"/>
      <c r="D17" s="816">
        <v>50</v>
      </c>
      <c r="E17" s="816"/>
      <c r="F17" s="816"/>
      <c r="G17" s="815" t="s">
        <v>94</v>
      </c>
      <c r="H17" s="815"/>
      <c r="I17" s="816">
        <v>50</v>
      </c>
      <c r="J17" s="816"/>
      <c r="K17" s="816"/>
      <c r="L17" s="815" t="s">
        <v>94</v>
      </c>
      <c r="M17" s="815"/>
      <c r="N17" s="816">
        <v>50</v>
      </c>
      <c r="O17" s="816"/>
      <c r="P17" s="816"/>
      <c r="Q17" s="815" t="s">
        <v>94</v>
      </c>
      <c r="R17" s="815"/>
      <c r="S17" s="816">
        <v>50</v>
      </c>
      <c r="T17" s="816"/>
      <c r="U17" s="816"/>
      <c r="V17" s="815" t="s">
        <v>94</v>
      </c>
      <c r="W17" s="815"/>
      <c r="X17" s="837">
        <v>50</v>
      </c>
      <c r="Y17" s="837"/>
      <c r="Z17" s="837"/>
      <c r="AA17" s="815" t="s">
        <v>94</v>
      </c>
      <c r="AB17" s="815"/>
      <c r="AC17" s="837">
        <v>50</v>
      </c>
      <c r="AD17" s="837"/>
      <c r="AE17" s="837"/>
      <c r="AF17" s="815" t="s">
        <v>94</v>
      </c>
      <c r="AG17" s="815"/>
      <c r="AH17" s="816">
        <v>50</v>
      </c>
      <c r="AI17" s="816"/>
      <c r="AJ17" s="816"/>
      <c r="AK17" s="815" t="s">
        <v>94</v>
      </c>
      <c r="AL17" s="815"/>
      <c r="AM17" s="816">
        <v>50</v>
      </c>
      <c r="AN17" s="816"/>
      <c r="AO17" s="816"/>
      <c r="AP17" s="815" t="s">
        <v>94</v>
      </c>
      <c r="AQ17" s="815"/>
      <c r="AR17" s="816">
        <v>50</v>
      </c>
      <c r="AS17" s="816"/>
      <c r="AT17" s="816"/>
      <c r="AU17" s="815" t="s">
        <v>94</v>
      </c>
      <c r="AV17" s="815"/>
      <c r="AW17" s="816">
        <v>50</v>
      </c>
      <c r="AX17" s="816"/>
      <c r="AY17" s="816"/>
      <c r="AZ17" s="815" t="s">
        <v>94</v>
      </c>
      <c r="BA17" s="815"/>
      <c r="BB17" s="816">
        <v>50</v>
      </c>
      <c r="BC17" s="816"/>
      <c r="BD17" s="816"/>
      <c r="BE17" s="815" t="s">
        <v>94</v>
      </c>
      <c r="BF17" s="815"/>
      <c r="BG17" s="816">
        <v>50</v>
      </c>
      <c r="BH17" s="816"/>
      <c r="BI17" s="816"/>
    </row>
    <row r="18" spans="2:61" ht="26.1" customHeight="1" x14ac:dyDescent="0.2">
      <c r="B18" s="815" t="s">
        <v>95</v>
      </c>
      <c r="C18" s="815"/>
      <c r="D18" s="816"/>
      <c r="E18" s="816"/>
      <c r="F18" s="816"/>
      <c r="G18" s="815" t="s">
        <v>95</v>
      </c>
      <c r="H18" s="815"/>
      <c r="I18" s="816"/>
      <c r="J18" s="816"/>
      <c r="K18" s="816"/>
      <c r="L18" s="815" t="s">
        <v>95</v>
      </c>
      <c r="M18" s="815"/>
      <c r="N18" s="816"/>
      <c r="O18" s="816"/>
      <c r="P18" s="816"/>
      <c r="Q18" s="815" t="s">
        <v>95</v>
      </c>
      <c r="R18" s="815"/>
      <c r="S18" s="816"/>
      <c r="T18" s="816"/>
      <c r="U18" s="816"/>
      <c r="V18" s="815" t="s">
        <v>95</v>
      </c>
      <c r="W18" s="815"/>
      <c r="X18" s="816"/>
      <c r="Y18" s="816"/>
      <c r="Z18" s="816"/>
      <c r="AA18" s="815" t="s">
        <v>95</v>
      </c>
      <c r="AB18" s="815"/>
      <c r="AC18" s="816"/>
      <c r="AD18" s="816"/>
      <c r="AE18" s="816"/>
      <c r="AF18" s="815" t="s">
        <v>95</v>
      </c>
      <c r="AG18" s="815"/>
      <c r="AH18" s="816"/>
      <c r="AI18" s="816"/>
      <c r="AJ18" s="816"/>
      <c r="AK18" s="815" t="s">
        <v>95</v>
      </c>
      <c r="AL18" s="815"/>
      <c r="AM18" s="816"/>
      <c r="AN18" s="816"/>
      <c r="AO18" s="816"/>
      <c r="AP18" s="815" t="s">
        <v>95</v>
      </c>
      <c r="AQ18" s="815"/>
      <c r="AR18" s="816"/>
      <c r="AS18" s="816"/>
      <c r="AT18" s="816"/>
      <c r="AU18" s="815" t="s">
        <v>95</v>
      </c>
      <c r="AV18" s="815"/>
      <c r="AW18" s="816"/>
      <c r="AX18" s="816"/>
      <c r="AY18" s="816"/>
      <c r="AZ18" s="815" t="s">
        <v>95</v>
      </c>
      <c r="BA18" s="815"/>
      <c r="BB18" s="816"/>
      <c r="BC18" s="816"/>
      <c r="BD18" s="816"/>
      <c r="BE18" s="815" t="s">
        <v>95</v>
      </c>
      <c r="BF18" s="815"/>
      <c r="BG18" s="816"/>
      <c r="BH18" s="816"/>
      <c r="BI18" s="816"/>
    </row>
    <row r="19" spans="2:61" ht="26.1" customHeight="1" x14ac:dyDescent="0.2">
      <c r="B19" s="815" t="s">
        <v>96</v>
      </c>
      <c r="C19" s="815"/>
      <c r="D19" s="816">
        <f>D18-D17</f>
        <v>-50</v>
      </c>
      <c r="E19" s="816"/>
      <c r="F19" s="816"/>
      <c r="G19" s="815" t="s">
        <v>96</v>
      </c>
      <c r="H19" s="815"/>
      <c r="I19" s="816">
        <f>I18-I17</f>
        <v>-50</v>
      </c>
      <c r="J19" s="816"/>
      <c r="K19" s="816"/>
      <c r="L19" s="815" t="s">
        <v>96</v>
      </c>
      <c r="M19" s="815"/>
      <c r="N19" s="816">
        <f>N18-N17</f>
        <v>-50</v>
      </c>
      <c r="O19" s="816"/>
      <c r="P19" s="816"/>
      <c r="Q19" s="815" t="s">
        <v>96</v>
      </c>
      <c r="R19" s="815"/>
      <c r="S19" s="816">
        <f>S18-S17</f>
        <v>-50</v>
      </c>
      <c r="T19" s="816"/>
      <c r="U19" s="816"/>
      <c r="V19" s="815" t="s">
        <v>96</v>
      </c>
      <c r="W19" s="815"/>
      <c r="X19" s="837">
        <f>X18-X17</f>
        <v>-50</v>
      </c>
      <c r="Y19" s="837"/>
      <c r="Z19" s="837"/>
      <c r="AA19" s="815" t="s">
        <v>96</v>
      </c>
      <c r="AB19" s="815"/>
      <c r="AC19" s="837">
        <f>AC18-AC17</f>
        <v>-50</v>
      </c>
      <c r="AD19" s="837"/>
      <c r="AE19" s="837"/>
      <c r="AF19" s="815" t="s">
        <v>96</v>
      </c>
      <c r="AG19" s="815"/>
      <c r="AH19" s="816">
        <f>AH18-AH17</f>
        <v>-50</v>
      </c>
      <c r="AI19" s="816"/>
      <c r="AJ19" s="816"/>
      <c r="AK19" s="815" t="s">
        <v>96</v>
      </c>
      <c r="AL19" s="815"/>
      <c r="AM19" s="816">
        <f>AM18-AM17</f>
        <v>-50</v>
      </c>
      <c r="AN19" s="816"/>
      <c r="AO19" s="816"/>
      <c r="AP19" s="815" t="s">
        <v>96</v>
      </c>
      <c r="AQ19" s="815"/>
      <c r="AR19" s="816">
        <f>AR18-AR17</f>
        <v>-50</v>
      </c>
      <c r="AS19" s="816"/>
      <c r="AT19" s="816"/>
      <c r="AU19" s="815" t="s">
        <v>96</v>
      </c>
      <c r="AV19" s="815"/>
      <c r="AW19" s="816">
        <f>AW18-AW17</f>
        <v>-50</v>
      </c>
      <c r="AX19" s="816"/>
      <c r="AY19" s="816"/>
      <c r="AZ19" s="815" t="s">
        <v>96</v>
      </c>
      <c r="BA19" s="815"/>
      <c r="BB19" s="816">
        <f>BB18-BB17</f>
        <v>-50</v>
      </c>
      <c r="BC19" s="816"/>
      <c r="BD19" s="816"/>
      <c r="BE19" s="815" t="s">
        <v>96</v>
      </c>
      <c r="BF19" s="815"/>
      <c r="BG19" s="816">
        <f>BG18-BG17</f>
        <v>-50</v>
      </c>
      <c r="BH19" s="816"/>
      <c r="BI19" s="816"/>
    </row>
    <row r="20" spans="2:61" ht="26.1" customHeight="1" x14ac:dyDescent="0.2">
      <c r="B20" s="815" t="s">
        <v>97</v>
      </c>
      <c r="C20" s="815"/>
      <c r="D20" s="817">
        <f>D16/D19</f>
        <v>0</v>
      </c>
      <c r="E20" s="817"/>
      <c r="F20" s="817"/>
      <c r="G20" s="815" t="s">
        <v>97</v>
      </c>
      <c r="H20" s="815"/>
      <c r="I20" s="817">
        <f>I16/I19</f>
        <v>0</v>
      </c>
      <c r="J20" s="817"/>
      <c r="K20" s="817"/>
      <c r="L20" s="815" t="s">
        <v>97</v>
      </c>
      <c r="M20" s="815"/>
      <c r="N20" s="817">
        <f>N16/N19</f>
        <v>0</v>
      </c>
      <c r="O20" s="817"/>
      <c r="P20" s="817"/>
      <c r="Q20" s="815" t="s">
        <v>97</v>
      </c>
      <c r="R20" s="815"/>
      <c r="S20" s="817">
        <f>S16/S19</f>
        <v>0</v>
      </c>
      <c r="T20" s="817"/>
      <c r="U20" s="817"/>
      <c r="V20" s="815" t="s">
        <v>97</v>
      </c>
      <c r="W20" s="815"/>
      <c r="X20" s="817">
        <f>X16/X19</f>
        <v>0</v>
      </c>
      <c r="Y20" s="817"/>
      <c r="Z20" s="817"/>
      <c r="AA20" s="815" t="s">
        <v>97</v>
      </c>
      <c r="AB20" s="815"/>
      <c r="AC20" s="817">
        <f>AC16/AC19</f>
        <v>0</v>
      </c>
      <c r="AD20" s="817"/>
      <c r="AE20" s="817"/>
      <c r="AF20" s="815" t="s">
        <v>97</v>
      </c>
      <c r="AG20" s="815"/>
      <c r="AH20" s="817">
        <f>AH16/AH19</f>
        <v>0</v>
      </c>
      <c r="AI20" s="817"/>
      <c r="AJ20" s="817"/>
      <c r="AK20" s="815" t="s">
        <v>97</v>
      </c>
      <c r="AL20" s="815"/>
      <c r="AM20" s="817">
        <f>AM16/AM19</f>
        <v>0</v>
      </c>
      <c r="AN20" s="817"/>
      <c r="AO20" s="817"/>
      <c r="AP20" s="815" t="s">
        <v>97</v>
      </c>
      <c r="AQ20" s="815"/>
      <c r="AR20" s="817">
        <f>AR16/AR19</f>
        <v>0</v>
      </c>
      <c r="AS20" s="817"/>
      <c r="AT20" s="817"/>
      <c r="AU20" s="815" t="s">
        <v>97</v>
      </c>
      <c r="AV20" s="815"/>
      <c r="AW20" s="817">
        <f>AW16/AW19</f>
        <v>0</v>
      </c>
      <c r="AX20" s="817"/>
      <c r="AY20" s="817"/>
      <c r="AZ20" s="815" t="s">
        <v>97</v>
      </c>
      <c r="BA20" s="815"/>
      <c r="BB20" s="817">
        <f>BB16/BB19</f>
        <v>0</v>
      </c>
      <c r="BC20" s="817"/>
      <c r="BD20" s="817"/>
      <c r="BE20" s="815" t="s">
        <v>97</v>
      </c>
      <c r="BF20" s="815"/>
      <c r="BG20" s="817">
        <f>BG16/BG19</f>
        <v>0</v>
      </c>
      <c r="BH20" s="817"/>
      <c r="BI20" s="817"/>
    </row>
    <row r="21" spans="2:61" ht="26.1" customHeight="1" x14ac:dyDescent="0.2">
      <c r="B21" s="226" t="s">
        <v>59</v>
      </c>
      <c r="C21" s="226"/>
      <c r="D21" s="226"/>
      <c r="E21" s="227">
        <f>D20</f>
        <v>0</v>
      </c>
      <c r="F21" s="226"/>
      <c r="G21" s="226" t="s">
        <v>60</v>
      </c>
      <c r="H21" s="226"/>
      <c r="I21" s="226"/>
      <c r="J21" s="227">
        <f>I20</f>
        <v>0</v>
      </c>
      <c r="K21" s="226"/>
      <c r="L21" s="226" t="s">
        <v>61</v>
      </c>
      <c r="M21" s="226"/>
      <c r="N21" s="226"/>
      <c r="O21" s="227">
        <f>N20</f>
        <v>0</v>
      </c>
      <c r="P21" s="226"/>
      <c r="Q21" s="226" t="s">
        <v>62</v>
      </c>
      <c r="R21" s="226"/>
      <c r="S21" s="226"/>
      <c r="T21" s="227">
        <f>S20</f>
        <v>0</v>
      </c>
      <c r="U21" s="226"/>
      <c r="V21" s="226" t="s">
        <v>64</v>
      </c>
      <c r="W21" s="226"/>
      <c r="X21" s="226"/>
      <c r="Y21" s="227">
        <f>X20</f>
        <v>0</v>
      </c>
      <c r="Z21" s="226"/>
      <c r="AA21" s="226" t="s">
        <v>69</v>
      </c>
      <c r="AB21" s="226"/>
      <c r="AC21" s="226"/>
      <c r="AD21" s="227">
        <f>AC20</f>
        <v>0</v>
      </c>
      <c r="AE21" s="226"/>
      <c r="AF21" s="226" t="s">
        <v>70</v>
      </c>
      <c r="AG21" s="226"/>
      <c r="AH21" s="226"/>
      <c r="AI21" s="227"/>
      <c r="AJ21" s="226"/>
      <c r="AK21" s="226" t="s">
        <v>77</v>
      </c>
      <c r="AL21" s="226"/>
      <c r="AM21" s="226"/>
      <c r="AN21" s="227"/>
      <c r="AO21" s="226"/>
      <c r="AP21" s="226" t="s">
        <v>71</v>
      </c>
      <c r="AQ21" s="226"/>
      <c r="AR21" s="226"/>
      <c r="AS21" s="227"/>
      <c r="AT21" s="226"/>
      <c r="AU21" s="226" t="s">
        <v>122</v>
      </c>
      <c r="AV21" s="226"/>
      <c r="AW21" s="226"/>
      <c r="AX21" s="227"/>
      <c r="AY21" s="226"/>
      <c r="AZ21" s="226" t="s">
        <v>151</v>
      </c>
      <c r="BA21" s="226"/>
      <c r="BB21" s="226"/>
      <c r="BC21" s="227"/>
      <c r="BD21" s="226"/>
      <c r="BE21" s="226" t="s">
        <v>152</v>
      </c>
      <c r="BF21" s="226"/>
      <c r="BG21" s="226"/>
      <c r="BH21" s="227"/>
      <c r="BI21" s="226"/>
    </row>
    <row r="24" spans="2:61" ht="35.25" customHeight="1" x14ac:dyDescent="0.25">
      <c r="B24" s="826" t="s">
        <v>128</v>
      </c>
      <c r="C24" s="826"/>
      <c r="D24" s="826"/>
      <c r="E24" s="826"/>
      <c r="F24" s="826"/>
      <c r="G24" s="826"/>
      <c r="H24" s="826"/>
      <c r="I24" s="826"/>
      <c r="J24" s="826"/>
      <c r="K24" s="826"/>
      <c r="L24" s="826"/>
      <c r="M24" s="826"/>
      <c r="N24" s="826"/>
      <c r="O24" s="826"/>
      <c r="P24" s="826"/>
      <c r="Q24" s="826"/>
      <c r="R24" s="826"/>
      <c r="S24" s="826"/>
      <c r="T24" s="826"/>
      <c r="U24" s="826"/>
      <c r="V24" s="826"/>
      <c r="W24" s="826"/>
      <c r="X24" s="826"/>
      <c r="Y24" s="826"/>
      <c r="Z24" s="826"/>
      <c r="AA24" s="826"/>
      <c r="AB24" s="826"/>
      <c r="AC24" s="826"/>
      <c r="AD24" s="826"/>
      <c r="AE24" s="826"/>
    </row>
    <row r="26" spans="2:61" ht="60" customHeight="1" x14ac:dyDescent="0.2">
      <c r="B26" s="818" t="s">
        <v>92</v>
      </c>
      <c r="C26" s="819"/>
      <c r="D26" s="819"/>
      <c r="E26" s="819"/>
      <c r="F26" s="820"/>
      <c r="G26" s="818" t="s">
        <v>92</v>
      </c>
      <c r="H26" s="819"/>
      <c r="I26" s="819"/>
      <c r="J26" s="819"/>
      <c r="K26" s="820"/>
      <c r="L26" s="818" t="s">
        <v>92</v>
      </c>
      <c r="M26" s="819"/>
      <c r="N26" s="819"/>
      <c r="O26" s="819"/>
      <c r="P26" s="820"/>
      <c r="Q26" s="818" t="s">
        <v>92</v>
      </c>
      <c r="R26" s="819"/>
      <c r="S26" s="819"/>
      <c r="T26" s="819"/>
      <c r="U26" s="820"/>
      <c r="V26" s="818" t="s">
        <v>92</v>
      </c>
      <c r="W26" s="819"/>
      <c r="X26" s="819"/>
      <c r="Y26" s="819"/>
      <c r="Z26" s="820"/>
      <c r="AA26" s="818" t="s">
        <v>92</v>
      </c>
      <c r="AB26" s="819"/>
      <c r="AC26" s="819"/>
      <c r="AD26" s="819"/>
      <c r="AE26" s="820"/>
      <c r="AF26" s="818" t="s">
        <v>92</v>
      </c>
      <c r="AG26" s="819"/>
      <c r="AH26" s="819"/>
      <c r="AI26" s="819"/>
      <c r="AJ26" s="820"/>
      <c r="AK26" s="818" t="s">
        <v>92</v>
      </c>
      <c r="AL26" s="819"/>
      <c r="AM26" s="819"/>
      <c r="AN26" s="819"/>
      <c r="AO26" s="820"/>
      <c r="AP26" s="818" t="s">
        <v>92</v>
      </c>
      <c r="AQ26" s="819"/>
      <c r="AR26" s="819"/>
      <c r="AS26" s="819"/>
      <c r="AT26" s="820"/>
      <c r="AU26" s="818" t="s">
        <v>92</v>
      </c>
      <c r="AV26" s="819"/>
      <c r="AW26" s="819"/>
      <c r="AX26" s="819"/>
      <c r="AY26" s="820"/>
    </row>
    <row r="28" spans="2:61" ht="26.1" customHeight="1" x14ac:dyDescent="0.2">
      <c r="B28" s="815" t="s">
        <v>93</v>
      </c>
      <c r="C28" s="815"/>
      <c r="D28" s="816"/>
      <c r="E28" s="816"/>
      <c r="F28" s="816"/>
      <c r="G28" s="815" t="s">
        <v>93</v>
      </c>
      <c r="H28" s="815"/>
      <c r="I28" s="816"/>
      <c r="J28" s="816"/>
      <c r="K28" s="816"/>
      <c r="L28" s="815" t="s">
        <v>93</v>
      </c>
      <c r="M28" s="815"/>
      <c r="N28" s="816"/>
      <c r="O28" s="816"/>
      <c r="P28" s="816"/>
      <c r="Q28" s="815" t="s">
        <v>93</v>
      </c>
      <c r="R28" s="815"/>
      <c r="S28" s="816"/>
      <c r="T28" s="816"/>
      <c r="U28" s="816"/>
      <c r="V28" s="815" t="s">
        <v>93</v>
      </c>
      <c r="W28" s="815"/>
      <c r="X28" s="816"/>
      <c r="Y28" s="816"/>
      <c r="Z28" s="816"/>
      <c r="AA28" s="815" t="s">
        <v>93</v>
      </c>
      <c r="AB28" s="815"/>
      <c r="AC28" s="816"/>
      <c r="AD28" s="816"/>
      <c r="AE28" s="816"/>
      <c r="AF28" s="815" t="s">
        <v>93</v>
      </c>
      <c r="AG28" s="815"/>
      <c r="AH28" s="816"/>
      <c r="AI28" s="816"/>
      <c r="AJ28" s="816"/>
      <c r="AK28" s="815" t="s">
        <v>93</v>
      </c>
      <c r="AL28" s="815"/>
      <c r="AM28" s="816"/>
      <c r="AN28" s="816"/>
      <c r="AO28" s="816"/>
      <c r="AP28" s="815" t="s">
        <v>93</v>
      </c>
      <c r="AQ28" s="815"/>
      <c r="AR28" s="816"/>
      <c r="AS28" s="816"/>
      <c r="AT28" s="816"/>
      <c r="AU28" s="815" t="s">
        <v>93</v>
      </c>
      <c r="AV28" s="815"/>
      <c r="AW28" s="816"/>
      <c r="AX28" s="816"/>
      <c r="AY28" s="816"/>
    </row>
    <row r="29" spans="2:61" ht="26.1" customHeight="1" x14ac:dyDescent="0.2">
      <c r="B29" s="815" t="s">
        <v>94</v>
      </c>
      <c r="C29" s="815"/>
      <c r="D29" s="816">
        <v>50</v>
      </c>
      <c r="E29" s="816"/>
      <c r="F29" s="816"/>
      <c r="G29" s="815" t="s">
        <v>94</v>
      </c>
      <c r="H29" s="815"/>
      <c r="I29" s="816">
        <v>50</v>
      </c>
      <c r="J29" s="816"/>
      <c r="K29" s="816"/>
      <c r="L29" s="815" t="s">
        <v>94</v>
      </c>
      <c r="M29" s="815"/>
      <c r="N29" s="816">
        <v>50</v>
      </c>
      <c r="O29" s="816"/>
      <c r="P29" s="816"/>
      <c r="Q29" s="815" t="s">
        <v>94</v>
      </c>
      <c r="R29" s="815"/>
      <c r="S29" s="816">
        <v>50</v>
      </c>
      <c r="T29" s="816"/>
      <c r="U29" s="816"/>
      <c r="V29" s="815" t="s">
        <v>94</v>
      </c>
      <c r="W29" s="815"/>
      <c r="X29" s="816">
        <v>50</v>
      </c>
      <c r="Y29" s="816"/>
      <c r="Z29" s="816"/>
      <c r="AA29" s="815" t="s">
        <v>94</v>
      </c>
      <c r="AB29" s="815"/>
      <c r="AC29" s="816">
        <v>50</v>
      </c>
      <c r="AD29" s="816"/>
      <c r="AE29" s="816"/>
      <c r="AF29" s="815" t="s">
        <v>94</v>
      </c>
      <c r="AG29" s="815"/>
      <c r="AH29" s="816">
        <v>50</v>
      </c>
      <c r="AI29" s="816"/>
      <c r="AJ29" s="816"/>
      <c r="AK29" s="815" t="s">
        <v>94</v>
      </c>
      <c r="AL29" s="815"/>
      <c r="AM29" s="816">
        <v>50</v>
      </c>
      <c r="AN29" s="816"/>
      <c r="AO29" s="816"/>
      <c r="AP29" s="815" t="s">
        <v>94</v>
      </c>
      <c r="AQ29" s="815"/>
      <c r="AR29" s="816">
        <v>50</v>
      </c>
      <c r="AS29" s="816"/>
      <c r="AT29" s="816"/>
      <c r="AU29" s="815" t="s">
        <v>94</v>
      </c>
      <c r="AV29" s="815"/>
      <c r="AW29" s="816"/>
      <c r="AX29" s="816"/>
      <c r="AY29" s="816"/>
    </row>
    <row r="30" spans="2:61" ht="26.1" customHeight="1" x14ac:dyDescent="0.2">
      <c r="B30" s="815" t="s">
        <v>95</v>
      </c>
      <c r="C30" s="815"/>
      <c r="D30" s="816"/>
      <c r="E30" s="816"/>
      <c r="F30" s="816"/>
      <c r="G30" s="815" t="s">
        <v>95</v>
      </c>
      <c r="H30" s="815"/>
      <c r="I30" s="816"/>
      <c r="J30" s="816"/>
      <c r="K30" s="816"/>
      <c r="L30" s="815" t="s">
        <v>95</v>
      </c>
      <c r="M30" s="815"/>
      <c r="N30" s="816"/>
      <c r="O30" s="816"/>
      <c r="P30" s="816"/>
      <c r="Q30" s="815" t="s">
        <v>95</v>
      </c>
      <c r="R30" s="815"/>
      <c r="S30" s="816"/>
      <c r="T30" s="816"/>
      <c r="U30" s="816"/>
      <c r="V30" s="815" t="s">
        <v>95</v>
      </c>
      <c r="W30" s="815"/>
      <c r="X30" s="816"/>
      <c r="Y30" s="816"/>
      <c r="Z30" s="816"/>
      <c r="AA30" s="815" t="s">
        <v>95</v>
      </c>
      <c r="AB30" s="815"/>
      <c r="AC30" s="816"/>
      <c r="AD30" s="816"/>
      <c r="AE30" s="816"/>
      <c r="AF30" s="815" t="s">
        <v>95</v>
      </c>
      <c r="AG30" s="815"/>
      <c r="AH30" s="816"/>
      <c r="AI30" s="816"/>
      <c r="AJ30" s="816"/>
      <c r="AK30" s="815" t="s">
        <v>95</v>
      </c>
      <c r="AL30" s="815"/>
      <c r="AM30" s="816"/>
      <c r="AN30" s="816"/>
      <c r="AO30" s="816"/>
      <c r="AP30" s="815" t="s">
        <v>95</v>
      </c>
      <c r="AQ30" s="815"/>
      <c r="AR30" s="816"/>
      <c r="AS30" s="816"/>
      <c r="AT30" s="816"/>
      <c r="AU30" s="815" t="s">
        <v>95</v>
      </c>
      <c r="AV30" s="815"/>
      <c r="AW30" s="816"/>
      <c r="AX30" s="816"/>
      <c r="AY30" s="816"/>
    </row>
    <row r="31" spans="2:61" ht="26.1" customHeight="1" x14ac:dyDescent="0.2">
      <c r="B31" s="815" t="s">
        <v>96</v>
      </c>
      <c r="C31" s="815"/>
      <c r="D31" s="816">
        <f>D30-D29</f>
        <v>-50</v>
      </c>
      <c r="E31" s="816"/>
      <c r="F31" s="816"/>
      <c r="G31" s="815" t="s">
        <v>96</v>
      </c>
      <c r="H31" s="815"/>
      <c r="I31" s="816">
        <f>I30-I29</f>
        <v>-50</v>
      </c>
      <c r="J31" s="816"/>
      <c r="K31" s="816"/>
      <c r="L31" s="815" t="s">
        <v>96</v>
      </c>
      <c r="M31" s="815"/>
      <c r="N31" s="816">
        <f>N30-N29</f>
        <v>-50</v>
      </c>
      <c r="O31" s="816"/>
      <c r="P31" s="816"/>
      <c r="Q31" s="815" t="s">
        <v>96</v>
      </c>
      <c r="R31" s="815"/>
      <c r="S31" s="816">
        <f>S30-S29</f>
        <v>-50</v>
      </c>
      <c r="T31" s="816"/>
      <c r="U31" s="816"/>
      <c r="V31" s="815" t="s">
        <v>96</v>
      </c>
      <c r="W31" s="815"/>
      <c r="X31" s="816">
        <f>X30-X29</f>
        <v>-50</v>
      </c>
      <c r="Y31" s="816"/>
      <c r="Z31" s="816"/>
      <c r="AA31" s="815" t="s">
        <v>96</v>
      </c>
      <c r="AB31" s="815"/>
      <c r="AC31" s="816">
        <f>AC30-AC29</f>
        <v>-50</v>
      </c>
      <c r="AD31" s="816"/>
      <c r="AE31" s="816"/>
      <c r="AF31" s="815" t="s">
        <v>96</v>
      </c>
      <c r="AG31" s="815"/>
      <c r="AH31" s="816">
        <f>AH30-AH29</f>
        <v>-50</v>
      </c>
      <c r="AI31" s="816"/>
      <c r="AJ31" s="816"/>
      <c r="AK31" s="815" t="s">
        <v>96</v>
      </c>
      <c r="AL31" s="815"/>
      <c r="AM31" s="816">
        <f>AM30-AM29</f>
        <v>-50</v>
      </c>
      <c r="AN31" s="816"/>
      <c r="AO31" s="816"/>
      <c r="AP31" s="815" t="s">
        <v>96</v>
      </c>
      <c r="AQ31" s="815"/>
      <c r="AR31" s="816">
        <f>AR30-AR29</f>
        <v>-50</v>
      </c>
      <c r="AS31" s="816"/>
      <c r="AT31" s="816"/>
      <c r="AU31" s="815" t="s">
        <v>96</v>
      </c>
      <c r="AV31" s="815"/>
      <c r="AW31" s="816"/>
      <c r="AX31" s="816"/>
      <c r="AY31" s="816"/>
    </row>
    <row r="32" spans="2:61" ht="26.1" customHeight="1" x14ac:dyDescent="0.2">
      <c r="B32" s="815" t="s">
        <v>97</v>
      </c>
      <c r="C32" s="815"/>
      <c r="D32" s="817">
        <f>D28/D31</f>
        <v>0</v>
      </c>
      <c r="E32" s="817"/>
      <c r="F32" s="817"/>
      <c r="G32" s="815" t="s">
        <v>97</v>
      </c>
      <c r="H32" s="815"/>
      <c r="I32" s="817">
        <f>I28/I31</f>
        <v>0</v>
      </c>
      <c r="J32" s="817"/>
      <c r="K32" s="817"/>
      <c r="L32" s="815" t="s">
        <v>97</v>
      </c>
      <c r="M32" s="815"/>
      <c r="N32" s="817">
        <f>N28/N31</f>
        <v>0</v>
      </c>
      <c r="O32" s="817"/>
      <c r="P32" s="817"/>
      <c r="Q32" s="815" t="s">
        <v>97</v>
      </c>
      <c r="R32" s="815"/>
      <c r="S32" s="817">
        <f>S28/S31</f>
        <v>0</v>
      </c>
      <c r="T32" s="817"/>
      <c r="U32" s="817"/>
      <c r="V32" s="815" t="s">
        <v>97</v>
      </c>
      <c r="W32" s="815"/>
      <c r="X32" s="817">
        <f>X28/X31</f>
        <v>0</v>
      </c>
      <c r="Y32" s="817"/>
      <c r="Z32" s="817"/>
      <c r="AA32" s="815" t="s">
        <v>97</v>
      </c>
      <c r="AB32" s="815"/>
      <c r="AC32" s="817">
        <f>AC28/AC31</f>
        <v>0</v>
      </c>
      <c r="AD32" s="817"/>
      <c r="AE32" s="817"/>
      <c r="AF32" s="815" t="s">
        <v>97</v>
      </c>
      <c r="AG32" s="815"/>
      <c r="AH32" s="817">
        <f>AH28/AH31</f>
        <v>0</v>
      </c>
      <c r="AI32" s="817"/>
      <c r="AJ32" s="817"/>
      <c r="AK32" s="815" t="s">
        <v>97</v>
      </c>
      <c r="AL32" s="815"/>
      <c r="AM32" s="817">
        <f>AM28/AM31</f>
        <v>0</v>
      </c>
      <c r="AN32" s="817"/>
      <c r="AO32" s="817"/>
      <c r="AP32" s="815" t="s">
        <v>97</v>
      </c>
      <c r="AQ32" s="815"/>
      <c r="AR32" s="817">
        <f>AR28/AR31</f>
        <v>0</v>
      </c>
      <c r="AS32" s="817"/>
      <c r="AT32" s="817"/>
      <c r="AU32" s="815" t="s">
        <v>97</v>
      </c>
      <c r="AV32" s="815"/>
      <c r="AW32" s="817"/>
      <c r="AX32" s="817"/>
      <c r="AY32" s="817"/>
    </row>
    <row r="33" spans="2:51" ht="26.1" customHeight="1" x14ac:dyDescent="0.2">
      <c r="B33" s="226" t="s">
        <v>59</v>
      </c>
      <c r="C33" s="226"/>
      <c r="D33" s="226"/>
      <c r="E33" s="227">
        <f>D32</f>
        <v>0</v>
      </c>
      <c r="F33" s="226"/>
      <c r="G33" s="226" t="s">
        <v>60</v>
      </c>
      <c r="H33" s="226"/>
      <c r="I33" s="226"/>
      <c r="J33" s="227">
        <f>I32</f>
        <v>0</v>
      </c>
      <c r="K33" s="226"/>
      <c r="L33" s="226" t="s">
        <v>61</v>
      </c>
      <c r="M33" s="226"/>
      <c r="N33" s="226"/>
      <c r="O33" s="227">
        <f>N32</f>
        <v>0</v>
      </c>
      <c r="P33" s="226"/>
      <c r="Q33" s="226" t="s">
        <v>62</v>
      </c>
      <c r="R33" s="226"/>
      <c r="S33" s="226"/>
      <c r="T33" s="227">
        <f>S32</f>
        <v>0</v>
      </c>
      <c r="U33" s="226"/>
      <c r="V33" s="226" t="s">
        <v>64</v>
      </c>
      <c r="W33" s="226"/>
      <c r="X33" s="226"/>
      <c r="Y33" s="227">
        <f>X32</f>
        <v>0</v>
      </c>
      <c r="Z33" s="226"/>
      <c r="AA33" s="226" t="s">
        <v>69</v>
      </c>
      <c r="AB33" s="226"/>
      <c r="AC33" s="226"/>
      <c r="AD33" s="227">
        <f>AC32</f>
        <v>0</v>
      </c>
      <c r="AE33" s="226"/>
      <c r="AF33" s="226" t="s">
        <v>70</v>
      </c>
      <c r="AG33" s="226"/>
      <c r="AH33" s="226"/>
      <c r="AI33" s="227"/>
      <c r="AJ33" s="226"/>
      <c r="AK33" s="226" t="s">
        <v>77</v>
      </c>
      <c r="AL33" s="226"/>
      <c r="AM33" s="226"/>
      <c r="AN33" s="227"/>
      <c r="AO33" s="226"/>
      <c r="AP33" s="226" t="s">
        <v>71</v>
      </c>
      <c r="AQ33" s="226"/>
      <c r="AR33" s="226"/>
      <c r="AS33" s="227"/>
      <c r="AT33" s="226"/>
      <c r="AU33" s="226" t="s">
        <v>122</v>
      </c>
      <c r="AV33" s="226"/>
      <c r="AW33" s="226"/>
      <c r="AX33" s="227"/>
      <c r="AY33" s="226"/>
    </row>
    <row r="36" spans="2:51" ht="35.25" customHeight="1" x14ac:dyDescent="0.25">
      <c r="B36" s="826" t="s">
        <v>129</v>
      </c>
      <c r="C36" s="826"/>
      <c r="D36" s="826"/>
      <c r="E36" s="826"/>
      <c r="F36" s="826"/>
      <c r="G36" s="826"/>
      <c r="H36" s="826"/>
      <c r="I36" s="826"/>
      <c r="J36" s="826"/>
      <c r="K36" s="826"/>
      <c r="L36" s="826"/>
      <c r="M36" s="826"/>
      <c r="N36" s="826"/>
      <c r="O36" s="826"/>
      <c r="P36" s="826"/>
      <c r="Q36" s="826"/>
      <c r="R36" s="826"/>
      <c r="S36" s="826"/>
      <c r="T36" s="826"/>
      <c r="U36" s="826"/>
      <c r="V36" s="826"/>
      <c r="W36" s="826"/>
      <c r="X36" s="826"/>
      <c r="Y36" s="826"/>
      <c r="Z36" s="826"/>
      <c r="AA36" s="826"/>
      <c r="AB36" s="826"/>
      <c r="AC36" s="826"/>
      <c r="AD36" s="826"/>
      <c r="AE36" s="826"/>
    </row>
    <row r="38" spans="2:51" ht="60" customHeight="1" x14ac:dyDescent="0.2">
      <c r="B38" s="818" t="s">
        <v>92</v>
      </c>
      <c r="C38" s="819"/>
      <c r="D38" s="819"/>
      <c r="E38" s="819"/>
      <c r="F38" s="820"/>
      <c r="G38" s="818" t="s">
        <v>92</v>
      </c>
      <c r="H38" s="819"/>
      <c r="I38" s="819"/>
      <c r="J38" s="819"/>
      <c r="K38" s="820"/>
      <c r="L38" s="818" t="s">
        <v>92</v>
      </c>
      <c r="M38" s="819"/>
      <c r="N38" s="819"/>
      <c r="O38" s="819"/>
      <c r="P38" s="820"/>
      <c r="Q38" s="818" t="s">
        <v>92</v>
      </c>
      <c r="R38" s="819"/>
      <c r="S38" s="819"/>
      <c r="T38" s="819"/>
      <c r="U38" s="820"/>
      <c r="V38" s="818" t="s">
        <v>92</v>
      </c>
      <c r="W38" s="819"/>
      <c r="X38" s="819"/>
      <c r="Y38" s="819"/>
      <c r="Z38" s="820"/>
      <c r="AA38" s="818" t="s">
        <v>92</v>
      </c>
      <c r="AB38" s="819"/>
      <c r="AC38" s="819"/>
      <c r="AD38" s="819"/>
      <c r="AE38" s="820"/>
      <c r="AF38" s="818" t="s">
        <v>92</v>
      </c>
      <c r="AG38" s="819"/>
      <c r="AH38" s="819"/>
      <c r="AI38" s="819"/>
      <c r="AJ38" s="820"/>
      <c r="AK38" s="818" t="s">
        <v>92</v>
      </c>
      <c r="AL38" s="819"/>
      <c r="AM38" s="819"/>
      <c r="AN38" s="819"/>
      <c r="AO38" s="820"/>
      <c r="AP38" s="818" t="s">
        <v>92</v>
      </c>
      <c r="AQ38" s="819"/>
      <c r="AR38" s="819"/>
      <c r="AS38" s="819"/>
      <c r="AT38" s="820"/>
      <c r="AU38" s="818" t="s">
        <v>92</v>
      </c>
      <c r="AV38" s="819"/>
      <c r="AW38" s="819"/>
      <c r="AX38" s="819"/>
      <c r="AY38" s="820"/>
    </row>
    <row r="40" spans="2:51" ht="26.1" customHeight="1" x14ac:dyDescent="0.2">
      <c r="B40" s="815" t="s">
        <v>93</v>
      </c>
      <c r="C40" s="815"/>
      <c r="D40" s="816"/>
      <c r="E40" s="816"/>
      <c r="F40" s="816"/>
      <c r="G40" s="815" t="s">
        <v>93</v>
      </c>
      <c r="H40" s="815"/>
      <c r="I40" s="816"/>
      <c r="J40" s="816"/>
      <c r="K40" s="816"/>
      <c r="L40" s="815" t="s">
        <v>93</v>
      </c>
      <c r="M40" s="815"/>
      <c r="N40" s="816"/>
      <c r="O40" s="816"/>
      <c r="P40" s="816"/>
      <c r="Q40" s="815" t="s">
        <v>93</v>
      </c>
      <c r="R40" s="815"/>
      <c r="S40" s="816"/>
      <c r="T40" s="816"/>
      <c r="U40" s="816"/>
      <c r="V40" s="815" t="s">
        <v>93</v>
      </c>
      <c r="W40" s="815"/>
      <c r="X40" s="816"/>
      <c r="Y40" s="816"/>
      <c r="Z40" s="816"/>
      <c r="AA40" s="815" t="s">
        <v>93</v>
      </c>
      <c r="AB40" s="815"/>
      <c r="AC40" s="816"/>
      <c r="AD40" s="816"/>
      <c r="AE40" s="816"/>
      <c r="AF40" s="815" t="s">
        <v>93</v>
      </c>
      <c r="AG40" s="815"/>
      <c r="AH40" s="816"/>
      <c r="AI40" s="816"/>
      <c r="AJ40" s="816"/>
      <c r="AK40" s="815" t="s">
        <v>93</v>
      </c>
      <c r="AL40" s="815"/>
      <c r="AM40" s="816"/>
      <c r="AN40" s="816"/>
      <c r="AO40" s="816"/>
      <c r="AP40" s="815" t="s">
        <v>93</v>
      </c>
      <c r="AQ40" s="815"/>
      <c r="AR40" s="816"/>
      <c r="AS40" s="816"/>
      <c r="AT40" s="816"/>
      <c r="AU40" s="815" t="s">
        <v>93</v>
      </c>
      <c r="AV40" s="815"/>
      <c r="AW40" s="816"/>
      <c r="AX40" s="816"/>
      <c r="AY40" s="816"/>
    </row>
    <row r="41" spans="2:51" ht="26.1" customHeight="1" x14ac:dyDescent="0.2">
      <c r="B41" s="815" t="s">
        <v>94</v>
      </c>
      <c r="C41" s="815"/>
      <c r="D41" s="816">
        <v>50</v>
      </c>
      <c r="E41" s="816"/>
      <c r="F41" s="816"/>
      <c r="G41" s="815" t="s">
        <v>94</v>
      </c>
      <c r="H41" s="815"/>
      <c r="I41" s="816">
        <v>50</v>
      </c>
      <c r="J41" s="816"/>
      <c r="K41" s="816"/>
      <c r="L41" s="815" t="s">
        <v>94</v>
      </c>
      <c r="M41" s="815"/>
      <c r="N41" s="816">
        <v>50</v>
      </c>
      <c r="O41" s="816"/>
      <c r="P41" s="816"/>
      <c r="Q41" s="815" t="s">
        <v>94</v>
      </c>
      <c r="R41" s="815"/>
      <c r="S41" s="816">
        <v>50</v>
      </c>
      <c r="T41" s="816"/>
      <c r="U41" s="816"/>
      <c r="V41" s="815" t="s">
        <v>94</v>
      </c>
      <c r="W41" s="815"/>
      <c r="X41" s="816">
        <v>50</v>
      </c>
      <c r="Y41" s="816"/>
      <c r="Z41" s="816"/>
      <c r="AA41" s="815" t="s">
        <v>94</v>
      </c>
      <c r="AB41" s="815"/>
      <c r="AC41" s="816">
        <v>50</v>
      </c>
      <c r="AD41" s="816"/>
      <c r="AE41" s="816"/>
      <c r="AF41" s="815" t="s">
        <v>94</v>
      </c>
      <c r="AG41" s="815"/>
      <c r="AH41" s="816">
        <v>50</v>
      </c>
      <c r="AI41" s="816"/>
      <c r="AJ41" s="816"/>
      <c r="AK41" s="815" t="s">
        <v>94</v>
      </c>
      <c r="AL41" s="815"/>
      <c r="AM41" s="816">
        <v>50</v>
      </c>
      <c r="AN41" s="816"/>
      <c r="AO41" s="816"/>
      <c r="AP41" s="815" t="s">
        <v>94</v>
      </c>
      <c r="AQ41" s="815"/>
      <c r="AR41" s="816">
        <v>50</v>
      </c>
      <c r="AS41" s="816"/>
      <c r="AT41" s="816"/>
      <c r="AU41" s="815" t="s">
        <v>94</v>
      </c>
      <c r="AV41" s="815"/>
      <c r="AW41" s="816">
        <v>50</v>
      </c>
      <c r="AX41" s="816"/>
      <c r="AY41" s="816"/>
    </row>
    <row r="42" spans="2:51" ht="26.1" customHeight="1" x14ac:dyDescent="0.2">
      <c r="B42" s="815" t="s">
        <v>95</v>
      </c>
      <c r="C42" s="815"/>
      <c r="D42" s="816"/>
      <c r="E42" s="816"/>
      <c r="F42" s="816"/>
      <c r="G42" s="815" t="s">
        <v>95</v>
      </c>
      <c r="H42" s="815"/>
      <c r="I42" s="816"/>
      <c r="J42" s="816"/>
      <c r="K42" s="816"/>
      <c r="L42" s="815" t="s">
        <v>95</v>
      </c>
      <c r="M42" s="815"/>
      <c r="N42" s="816"/>
      <c r="O42" s="816"/>
      <c r="P42" s="816"/>
      <c r="Q42" s="815" t="s">
        <v>95</v>
      </c>
      <c r="R42" s="815"/>
      <c r="S42" s="816"/>
      <c r="T42" s="816"/>
      <c r="U42" s="816"/>
      <c r="V42" s="815" t="s">
        <v>95</v>
      </c>
      <c r="W42" s="815"/>
      <c r="X42" s="816"/>
      <c r="Y42" s="816"/>
      <c r="Z42" s="816"/>
      <c r="AA42" s="815" t="s">
        <v>95</v>
      </c>
      <c r="AB42" s="815"/>
      <c r="AC42" s="816"/>
      <c r="AD42" s="816"/>
      <c r="AE42" s="816"/>
      <c r="AF42" s="815" t="s">
        <v>95</v>
      </c>
      <c r="AG42" s="815"/>
      <c r="AH42" s="816"/>
      <c r="AI42" s="816"/>
      <c r="AJ42" s="816"/>
      <c r="AK42" s="815" t="s">
        <v>95</v>
      </c>
      <c r="AL42" s="815"/>
      <c r="AM42" s="816"/>
      <c r="AN42" s="816"/>
      <c r="AO42" s="816"/>
      <c r="AP42" s="815" t="s">
        <v>95</v>
      </c>
      <c r="AQ42" s="815"/>
      <c r="AR42" s="816"/>
      <c r="AS42" s="816"/>
      <c r="AT42" s="816"/>
      <c r="AU42" s="815" t="s">
        <v>95</v>
      </c>
      <c r="AV42" s="815"/>
      <c r="AW42" s="816"/>
      <c r="AX42" s="816"/>
      <c r="AY42" s="816"/>
    </row>
    <row r="43" spans="2:51" ht="26.1" customHeight="1" x14ac:dyDescent="0.2">
      <c r="B43" s="815" t="s">
        <v>96</v>
      </c>
      <c r="C43" s="815"/>
      <c r="D43" s="816">
        <f>D42-D41</f>
        <v>-50</v>
      </c>
      <c r="E43" s="816"/>
      <c r="F43" s="816"/>
      <c r="G43" s="815" t="s">
        <v>96</v>
      </c>
      <c r="H43" s="815"/>
      <c r="I43" s="816">
        <f>I42-I41</f>
        <v>-50</v>
      </c>
      <c r="J43" s="816"/>
      <c r="K43" s="816"/>
      <c r="L43" s="815" t="s">
        <v>96</v>
      </c>
      <c r="M43" s="815"/>
      <c r="N43" s="816">
        <f>N42-N41</f>
        <v>-50</v>
      </c>
      <c r="O43" s="816"/>
      <c r="P43" s="816"/>
      <c r="Q43" s="815" t="s">
        <v>96</v>
      </c>
      <c r="R43" s="815"/>
      <c r="S43" s="816">
        <f>S42-S41</f>
        <v>-50</v>
      </c>
      <c r="T43" s="816"/>
      <c r="U43" s="816"/>
      <c r="V43" s="815" t="s">
        <v>96</v>
      </c>
      <c r="W43" s="815"/>
      <c r="X43" s="816">
        <f>X42-X41</f>
        <v>-50</v>
      </c>
      <c r="Y43" s="816"/>
      <c r="Z43" s="816"/>
      <c r="AA43" s="815" t="s">
        <v>96</v>
      </c>
      <c r="AB43" s="815"/>
      <c r="AC43" s="816">
        <f>AC42-AC41</f>
        <v>-50</v>
      </c>
      <c r="AD43" s="816"/>
      <c r="AE43" s="816"/>
      <c r="AF43" s="815" t="s">
        <v>96</v>
      </c>
      <c r="AG43" s="815"/>
      <c r="AH43" s="816">
        <f>AH42-AH41</f>
        <v>-50</v>
      </c>
      <c r="AI43" s="816"/>
      <c r="AJ43" s="816"/>
      <c r="AK43" s="815" t="s">
        <v>96</v>
      </c>
      <c r="AL43" s="815"/>
      <c r="AM43" s="816">
        <f>AM42-AM41</f>
        <v>-50</v>
      </c>
      <c r="AN43" s="816"/>
      <c r="AO43" s="816"/>
      <c r="AP43" s="815" t="s">
        <v>96</v>
      </c>
      <c r="AQ43" s="815"/>
      <c r="AR43" s="816">
        <f>AR42-AR41</f>
        <v>-50</v>
      </c>
      <c r="AS43" s="816"/>
      <c r="AT43" s="816"/>
      <c r="AU43" s="815" t="s">
        <v>96</v>
      </c>
      <c r="AV43" s="815"/>
      <c r="AW43" s="816">
        <f>AW42-AW41</f>
        <v>-50</v>
      </c>
      <c r="AX43" s="816"/>
      <c r="AY43" s="816"/>
    </row>
    <row r="44" spans="2:51" ht="26.1" customHeight="1" x14ac:dyDescent="0.2">
      <c r="B44" s="815" t="s">
        <v>97</v>
      </c>
      <c r="C44" s="815"/>
      <c r="D44" s="817">
        <f>D40/D43</f>
        <v>0</v>
      </c>
      <c r="E44" s="817"/>
      <c r="F44" s="817"/>
      <c r="G44" s="815" t="s">
        <v>97</v>
      </c>
      <c r="H44" s="815"/>
      <c r="I44" s="817">
        <f>I40/I43</f>
        <v>0</v>
      </c>
      <c r="J44" s="817"/>
      <c r="K44" s="817"/>
      <c r="L44" s="815" t="s">
        <v>97</v>
      </c>
      <c r="M44" s="815"/>
      <c r="N44" s="817">
        <f>N40/N43</f>
        <v>0</v>
      </c>
      <c r="O44" s="817"/>
      <c r="P44" s="817"/>
      <c r="Q44" s="815" t="s">
        <v>97</v>
      </c>
      <c r="R44" s="815"/>
      <c r="S44" s="817">
        <f>S40/S43</f>
        <v>0</v>
      </c>
      <c r="T44" s="817"/>
      <c r="U44" s="817"/>
      <c r="V44" s="815" t="s">
        <v>97</v>
      </c>
      <c r="W44" s="815"/>
      <c r="X44" s="817">
        <f>X40/X43</f>
        <v>0</v>
      </c>
      <c r="Y44" s="817"/>
      <c r="Z44" s="817"/>
      <c r="AA44" s="815" t="s">
        <v>97</v>
      </c>
      <c r="AB44" s="815"/>
      <c r="AC44" s="817">
        <f>AC40/AC43</f>
        <v>0</v>
      </c>
      <c r="AD44" s="817"/>
      <c r="AE44" s="817"/>
      <c r="AF44" s="815" t="s">
        <v>97</v>
      </c>
      <c r="AG44" s="815"/>
      <c r="AH44" s="817">
        <f>AH40/AH43</f>
        <v>0</v>
      </c>
      <c r="AI44" s="817"/>
      <c r="AJ44" s="817"/>
      <c r="AK44" s="815" t="s">
        <v>97</v>
      </c>
      <c r="AL44" s="815"/>
      <c r="AM44" s="817">
        <f>AM40/AM43</f>
        <v>0</v>
      </c>
      <c r="AN44" s="817"/>
      <c r="AO44" s="817"/>
      <c r="AP44" s="815" t="s">
        <v>97</v>
      </c>
      <c r="AQ44" s="815"/>
      <c r="AR44" s="817">
        <f>AR40/AR43</f>
        <v>0</v>
      </c>
      <c r="AS44" s="817"/>
      <c r="AT44" s="817"/>
      <c r="AU44" s="815" t="s">
        <v>97</v>
      </c>
      <c r="AV44" s="815"/>
      <c r="AW44" s="817">
        <f>AW40/AW43</f>
        <v>0</v>
      </c>
      <c r="AX44" s="817"/>
      <c r="AY44" s="817"/>
    </row>
    <row r="45" spans="2:51" ht="26.1" customHeight="1" x14ac:dyDescent="0.2">
      <c r="B45" s="226" t="s">
        <v>59</v>
      </c>
      <c r="C45" s="226"/>
      <c r="D45" s="226"/>
      <c r="E45" s="227">
        <f>D44</f>
        <v>0</v>
      </c>
      <c r="F45" s="226"/>
      <c r="G45" s="226" t="s">
        <v>60</v>
      </c>
      <c r="H45" s="226"/>
      <c r="I45" s="226"/>
      <c r="J45" s="227">
        <f>I44</f>
        <v>0</v>
      </c>
      <c r="K45" s="226"/>
      <c r="L45" s="226" t="s">
        <v>61</v>
      </c>
      <c r="M45" s="226"/>
      <c r="N45" s="226"/>
      <c r="O45" s="227">
        <f>N44</f>
        <v>0</v>
      </c>
      <c r="P45" s="226"/>
      <c r="Q45" s="226" t="s">
        <v>62</v>
      </c>
      <c r="R45" s="226"/>
      <c r="S45" s="226"/>
      <c r="T45" s="227">
        <f>S44</f>
        <v>0</v>
      </c>
      <c r="U45" s="226"/>
      <c r="V45" s="226" t="s">
        <v>98</v>
      </c>
      <c r="W45" s="226"/>
      <c r="X45" s="226"/>
      <c r="Y45" s="227">
        <f>X44</f>
        <v>0</v>
      </c>
      <c r="Z45" s="226"/>
      <c r="AA45" s="226" t="s">
        <v>69</v>
      </c>
      <c r="AB45" s="226"/>
      <c r="AC45" s="226"/>
      <c r="AD45" s="227">
        <f>AC44</f>
        <v>0</v>
      </c>
      <c r="AE45" s="226"/>
      <c r="AF45" s="226" t="s">
        <v>70</v>
      </c>
      <c r="AG45" s="226"/>
      <c r="AH45" s="226"/>
      <c r="AI45" s="227">
        <f>AH44</f>
        <v>0</v>
      </c>
      <c r="AJ45" s="226"/>
      <c r="AK45" s="226" t="s">
        <v>99</v>
      </c>
      <c r="AL45" s="226"/>
      <c r="AM45" s="226"/>
      <c r="AN45" s="227">
        <f>AM44</f>
        <v>0</v>
      </c>
      <c r="AO45" s="226"/>
      <c r="AP45" s="226" t="s">
        <v>99</v>
      </c>
      <c r="AQ45" s="226"/>
      <c r="AR45" s="226"/>
      <c r="AS45" s="227">
        <f>AR44</f>
        <v>0</v>
      </c>
      <c r="AT45" s="226"/>
      <c r="AU45" s="226" t="s">
        <v>99</v>
      </c>
      <c r="AV45" s="226"/>
      <c r="AW45" s="226"/>
      <c r="AX45" s="227">
        <f>AW44</f>
        <v>0</v>
      </c>
      <c r="AY45" s="226"/>
    </row>
    <row r="46" spans="2:51" ht="26.1" customHeight="1" x14ac:dyDescent="0.2">
      <c r="B46" s="226"/>
      <c r="C46" s="226"/>
      <c r="D46" s="226"/>
      <c r="E46" s="227"/>
      <c r="F46" s="226"/>
      <c r="G46" s="226"/>
      <c r="H46" s="226"/>
      <c r="I46" s="226"/>
      <c r="J46" s="227"/>
      <c r="K46" s="226"/>
      <c r="L46" s="226"/>
      <c r="M46" s="226"/>
      <c r="N46" s="226"/>
      <c r="O46" s="227"/>
      <c r="P46" s="226"/>
      <c r="Q46" s="226"/>
      <c r="R46" s="226"/>
      <c r="S46" s="226"/>
      <c r="T46" s="227"/>
      <c r="U46" s="226"/>
      <c r="V46" s="226"/>
      <c r="W46" s="226"/>
      <c r="X46" s="226"/>
      <c r="Y46" s="227"/>
      <c r="Z46" s="226"/>
      <c r="AA46" s="226"/>
      <c r="AB46" s="226"/>
      <c r="AC46" s="226"/>
      <c r="AD46" s="227"/>
      <c r="AE46" s="226"/>
      <c r="AF46" s="226"/>
      <c r="AG46" s="226"/>
      <c r="AH46" s="226"/>
      <c r="AI46" s="227"/>
      <c r="AJ46" s="226"/>
      <c r="AK46" s="226"/>
      <c r="AL46" s="226"/>
      <c r="AM46" s="226"/>
      <c r="AN46" s="227"/>
      <c r="AO46" s="226"/>
      <c r="AP46" s="226"/>
      <c r="AQ46" s="226"/>
      <c r="AR46" s="226"/>
      <c r="AS46" s="227"/>
      <c r="AT46" s="226"/>
      <c r="AU46" s="226"/>
      <c r="AV46" s="226"/>
      <c r="AW46" s="226"/>
      <c r="AX46" s="227"/>
      <c r="AY46" s="226"/>
    </row>
    <row r="47" spans="2:51" ht="35.25" customHeight="1" x14ac:dyDescent="0.25">
      <c r="B47" s="826" t="s">
        <v>136</v>
      </c>
      <c r="C47" s="826"/>
      <c r="D47" s="826"/>
      <c r="E47" s="826"/>
      <c r="F47" s="826"/>
      <c r="G47" s="826"/>
      <c r="H47" s="826"/>
      <c r="I47" s="826"/>
      <c r="J47" s="826"/>
      <c r="K47" s="826"/>
      <c r="L47" s="826"/>
      <c r="M47" s="826"/>
      <c r="N47" s="826"/>
      <c r="O47" s="826"/>
      <c r="P47" s="826"/>
      <c r="Q47" s="826"/>
      <c r="R47" s="826"/>
      <c r="S47" s="826"/>
      <c r="T47" s="826"/>
      <c r="U47" s="826"/>
      <c r="V47" s="826"/>
      <c r="W47" s="826"/>
      <c r="X47" s="826"/>
      <c r="Y47" s="826"/>
      <c r="Z47" s="826"/>
      <c r="AA47" s="826"/>
      <c r="AB47" s="826"/>
      <c r="AC47" s="826"/>
      <c r="AD47" s="826"/>
      <c r="AE47" s="826"/>
    </row>
    <row r="49" spans="2:51" ht="60" customHeight="1" x14ac:dyDescent="0.2">
      <c r="B49" s="818" t="s">
        <v>92</v>
      </c>
      <c r="C49" s="819"/>
      <c r="D49" s="819"/>
      <c r="E49" s="819"/>
      <c r="F49" s="820"/>
      <c r="G49" s="818" t="s">
        <v>92</v>
      </c>
      <c r="H49" s="819"/>
      <c r="I49" s="819"/>
      <c r="J49" s="819"/>
      <c r="K49" s="820"/>
      <c r="L49" s="818" t="s">
        <v>92</v>
      </c>
      <c r="M49" s="819"/>
      <c r="N49" s="819"/>
      <c r="O49" s="819"/>
      <c r="P49" s="820"/>
      <c r="Q49" s="818" t="s">
        <v>92</v>
      </c>
      <c r="R49" s="819"/>
      <c r="S49" s="819"/>
      <c r="T49" s="819"/>
      <c r="U49" s="820"/>
      <c r="V49" s="818" t="s">
        <v>92</v>
      </c>
      <c r="W49" s="819"/>
      <c r="X49" s="819"/>
      <c r="Y49" s="819"/>
      <c r="Z49" s="820"/>
      <c r="AA49" s="818" t="s">
        <v>92</v>
      </c>
      <c r="AB49" s="819"/>
      <c r="AC49" s="819"/>
      <c r="AD49" s="819"/>
      <c r="AE49" s="820"/>
      <c r="AF49" s="818" t="s">
        <v>92</v>
      </c>
      <c r="AG49" s="819"/>
      <c r="AH49" s="819"/>
      <c r="AI49" s="819"/>
      <c r="AJ49" s="820"/>
      <c r="AK49" s="818" t="s">
        <v>92</v>
      </c>
      <c r="AL49" s="819"/>
      <c r="AM49" s="819"/>
      <c r="AN49" s="819"/>
      <c r="AO49" s="820"/>
      <c r="AP49" s="818" t="s">
        <v>92</v>
      </c>
      <c r="AQ49" s="819"/>
      <c r="AR49" s="819"/>
      <c r="AS49" s="819"/>
      <c r="AT49" s="820"/>
      <c r="AU49" s="818" t="s">
        <v>92</v>
      </c>
      <c r="AV49" s="819"/>
      <c r="AW49" s="819"/>
      <c r="AX49" s="819"/>
      <c r="AY49" s="820"/>
    </row>
    <row r="51" spans="2:51" ht="26.1" customHeight="1" x14ac:dyDescent="0.2">
      <c r="B51" s="815" t="s">
        <v>93</v>
      </c>
      <c r="C51" s="815"/>
      <c r="D51" s="816"/>
      <c r="E51" s="816"/>
      <c r="F51" s="816"/>
      <c r="G51" s="815" t="s">
        <v>93</v>
      </c>
      <c r="H51" s="815"/>
      <c r="I51" s="816"/>
      <c r="J51" s="816"/>
      <c r="K51" s="816"/>
      <c r="L51" s="815" t="s">
        <v>93</v>
      </c>
      <c r="M51" s="815"/>
      <c r="N51" s="816"/>
      <c r="O51" s="816"/>
      <c r="P51" s="816"/>
      <c r="Q51" s="815" t="s">
        <v>93</v>
      </c>
      <c r="R51" s="815"/>
      <c r="S51" s="816"/>
      <c r="T51" s="816"/>
      <c r="U51" s="816"/>
      <c r="V51" s="815" t="s">
        <v>93</v>
      </c>
      <c r="W51" s="815"/>
      <c r="X51" s="816"/>
      <c r="Y51" s="816"/>
      <c r="Z51" s="816"/>
      <c r="AA51" s="815" t="s">
        <v>93</v>
      </c>
      <c r="AB51" s="815"/>
      <c r="AC51" s="816"/>
      <c r="AD51" s="816"/>
      <c r="AE51" s="816"/>
      <c r="AF51" s="815" t="s">
        <v>93</v>
      </c>
      <c r="AG51" s="815"/>
      <c r="AH51" s="816"/>
      <c r="AI51" s="816"/>
      <c r="AJ51" s="816"/>
      <c r="AK51" s="815" t="s">
        <v>93</v>
      </c>
      <c r="AL51" s="815"/>
      <c r="AM51" s="816"/>
      <c r="AN51" s="816"/>
      <c r="AO51" s="816"/>
      <c r="AP51" s="815" t="s">
        <v>93</v>
      </c>
      <c r="AQ51" s="815"/>
      <c r="AR51" s="816"/>
      <c r="AS51" s="816"/>
      <c r="AT51" s="816"/>
      <c r="AU51" s="815" t="s">
        <v>93</v>
      </c>
      <c r="AV51" s="815"/>
      <c r="AW51" s="816"/>
      <c r="AX51" s="816"/>
      <c r="AY51" s="816"/>
    </row>
    <row r="52" spans="2:51" ht="26.1" customHeight="1" x14ac:dyDescent="0.2">
      <c r="B52" s="815" t="s">
        <v>94</v>
      </c>
      <c r="C52" s="815"/>
      <c r="D52" s="816">
        <v>50</v>
      </c>
      <c r="E52" s="816"/>
      <c r="F52" s="816"/>
      <c r="G52" s="815" t="s">
        <v>94</v>
      </c>
      <c r="H52" s="815"/>
      <c r="I52" s="816">
        <v>50</v>
      </c>
      <c r="J52" s="816"/>
      <c r="K52" s="816"/>
      <c r="L52" s="815" t="s">
        <v>94</v>
      </c>
      <c r="M52" s="815"/>
      <c r="N52" s="816">
        <v>50</v>
      </c>
      <c r="O52" s="816"/>
      <c r="P52" s="816"/>
      <c r="Q52" s="815" t="s">
        <v>94</v>
      </c>
      <c r="R52" s="815"/>
      <c r="S52" s="816">
        <v>50</v>
      </c>
      <c r="T52" s="816"/>
      <c r="U52" s="816"/>
      <c r="V52" s="815" t="s">
        <v>94</v>
      </c>
      <c r="W52" s="815"/>
      <c r="X52" s="816">
        <v>50</v>
      </c>
      <c r="Y52" s="816"/>
      <c r="Z52" s="816"/>
      <c r="AA52" s="815" t="s">
        <v>94</v>
      </c>
      <c r="AB52" s="815"/>
      <c r="AC52" s="816">
        <v>50</v>
      </c>
      <c r="AD52" s="816"/>
      <c r="AE52" s="816"/>
      <c r="AF52" s="815" t="s">
        <v>94</v>
      </c>
      <c r="AG52" s="815"/>
      <c r="AH52" s="816">
        <v>50</v>
      </c>
      <c r="AI52" s="816"/>
      <c r="AJ52" s="816"/>
      <c r="AK52" s="815" t="s">
        <v>94</v>
      </c>
      <c r="AL52" s="815"/>
      <c r="AM52" s="816">
        <v>50</v>
      </c>
      <c r="AN52" s="816"/>
      <c r="AO52" s="816"/>
      <c r="AP52" s="815" t="s">
        <v>94</v>
      </c>
      <c r="AQ52" s="815"/>
      <c r="AR52" s="816">
        <v>50</v>
      </c>
      <c r="AS52" s="816"/>
      <c r="AT52" s="816"/>
      <c r="AU52" s="815" t="s">
        <v>94</v>
      </c>
      <c r="AV52" s="815"/>
      <c r="AW52" s="816">
        <v>50</v>
      </c>
      <c r="AX52" s="816"/>
      <c r="AY52" s="816"/>
    </row>
    <row r="53" spans="2:51" ht="26.1" customHeight="1" x14ac:dyDescent="0.2">
      <c r="B53" s="815" t="s">
        <v>95</v>
      </c>
      <c r="C53" s="815"/>
      <c r="D53" s="816"/>
      <c r="E53" s="816"/>
      <c r="F53" s="816"/>
      <c r="G53" s="815" t="s">
        <v>95</v>
      </c>
      <c r="H53" s="815"/>
      <c r="I53" s="816"/>
      <c r="J53" s="816"/>
      <c r="K53" s="816"/>
      <c r="L53" s="815" t="s">
        <v>95</v>
      </c>
      <c r="M53" s="815"/>
      <c r="N53" s="816"/>
      <c r="O53" s="816"/>
      <c r="P53" s="816"/>
      <c r="Q53" s="815" t="s">
        <v>95</v>
      </c>
      <c r="R53" s="815"/>
      <c r="S53" s="816"/>
      <c r="T53" s="816"/>
      <c r="U53" s="816"/>
      <c r="V53" s="815" t="s">
        <v>95</v>
      </c>
      <c r="W53" s="815"/>
      <c r="X53" s="816"/>
      <c r="Y53" s="816"/>
      <c r="Z53" s="816"/>
      <c r="AA53" s="815" t="s">
        <v>95</v>
      </c>
      <c r="AB53" s="815"/>
      <c r="AC53" s="816"/>
      <c r="AD53" s="816"/>
      <c r="AE53" s="816"/>
      <c r="AF53" s="815" t="s">
        <v>95</v>
      </c>
      <c r="AG53" s="815"/>
      <c r="AH53" s="816"/>
      <c r="AI53" s="816"/>
      <c r="AJ53" s="816"/>
      <c r="AK53" s="815" t="s">
        <v>95</v>
      </c>
      <c r="AL53" s="815"/>
      <c r="AM53" s="816"/>
      <c r="AN53" s="816"/>
      <c r="AO53" s="816"/>
      <c r="AP53" s="815" t="s">
        <v>95</v>
      </c>
      <c r="AQ53" s="815"/>
      <c r="AR53" s="816"/>
      <c r="AS53" s="816"/>
      <c r="AT53" s="816"/>
      <c r="AU53" s="815" t="s">
        <v>95</v>
      </c>
      <c r="AV53" s="815"/>
      <c r="AW53" s="816"/>
      <c r="AX53" s="816"/>
      <c r="AY53" s="816"/>
    </row>
    <row r="54" spans="2:51" ht="26.1" customHeight="1" x14ac:dyDescent="0.2">
      <c r="B54" s="815" t="s">
        <v>96</v>
      </c>
      <c r="C54" s="815"/>
      <c r="D54" s="816">
        <f>D53-D52</f>
        <v>-50</v>
      </c>
      <c r="E54" s="816"/>
      <c r="F54" s="816"/>
      <c r="G54" s="815" t="s">
        <v>96</v>
      </c>
      <c r="H54" s="815"/>
      <c r="I54" s="816">
        <f>I53-I52</f>
        <v>-50</v>
      </c>
      <c r="J54" s="816"/>
      <c r="K54" s="816"/>
      <c r="L54" s="815" t="s">
        <v>96</v>
      </c>
      <c r="M54" s="815"/>
      <c r="N54" s="816">
        <f>N53-N52</f>
        <v>-50</v>
      </c>
      <c r="O54" s="816"/>
      <c r="P54" s="816"/>
      <c r="Q54" s="815" t="s">
        <v>96</v>
      </c>
      <c r="R54" s="815"/>
      <c r="S54" s="816">
        <f>S53-S52</f>
        <v>-50</v>
      </c>
      <c r="T54" s="816"/>
      <c r="U54" s="816"/>
      <c r="V54" s="815" t="s">
        <v>96</v>
      </c>
      <c r="W54" s="815"/>
      <c r="X54" s="816">
        <f>X53-X52</f>
        <v>-50</v>
      </c>
      <c r="Y54" s="816"/>
      <c r="Z54" s="816"/>
      <c r="AA54" s="815" t="s">
        <v>96</v>
      </c>
      <c r="AB54" s="815"/>
      <c r="AC54" s="816">
        <f>AC53-AC52</f>
        <v>-50</v>
      </c>
      <c r="AD54" s="816"/>
      <c r="AE54" s="816"/>
      <c r="AF54" s="815" t="s">
        <v>96</v>
      </c>
      <c r="AG54" s="815"/>
      <c r="AH54" s="816">
        <f>AH53-AH52</f>
        <v>-50</v>
      </c>
      <c r="AI54" s="816"/>
      <c r="AJ54" s="816"/>
      <c r="AK54" s="815" t="s">
        <v>96</v>
      </c>
      <c r="AL54" s="815"/>
      <c r="AM54" s="816">
        <f>AM53-AM52</f>
        <v>-50</v>
      </c>
      <c r="AN54" s="816"/>
      <c r="AO54" s="816"/>
      <c r="AP54" s="815" t="s">
        <v>96</v>
      </c>
      <c r="AQ54" s="815"/>
      <c r="AR54" s="816">
        <f>AR53-AR52</f>
        <v>-50</v>
      </c>
      <c r="AS54" s="816"/>
      <c r="AT54" s="816"/>
      <c r="AU54" s="815" t="s">
        <v>96</v>
      </c>
      <c r="AV54" s="815"/>
      <c r="AW54" s="816">
        <f>AW53-AW52</f>
        <v>-50</v>
      </c>
      <c r="AX54" s="816"/>
      <c r="AY54" s="816"/>
    </row>
    <row r="55" spans="2:51" ht="26.1" customHeight="1" x14ac:dyDescent="0.2">
      <c r="B55" s="815" t="s">
        <v>97</v>
      </c>
      <c r="C55" s="815"/>
      <c r="D55" s="817">
        <f>D51/D54</f>
        <v>0</v>
      </c>
      <c r="E55" s="817"/>
      <c r="F55" s="817"/>
      <c r="G55" s="815" t="s">
        <v>97</v>
      </c>
      <c r="H55" s="815"/>
      <c r="I55" s="817">
        <f>I51/I54</f>
        <v>0</v>
      </c>
      <c r="J55" s="817"/>
      <c r="K55" s="817"/>
      <c r="L55" s="815" t="s">
        <v>97</v>
      </c>
      <c r="M55" s="815"/>
      <c r="N55" s="817">
        <f>N51/N54</f>
        <v>0</v>
      </c>
      <c r="O55" s="817"/>
      <c r="P55" s="817"/>
      <c r="Q55" s="815" t="s">
        <v>97</v>
      </c>
      <c r="R55" s="815"/>
      <c r="S55" s="817">
        <f>S51/S54</f>
        <v>0</v>
      </c>
      <c r="T55" s="817"/>
      <c r="U55" s="817"/>
      <c r="V55" s="815" t="s">
        <v>97</v>
      </c>
      <c r="W55" s="815"/>
      <c r="X55" s="817">
        <f>X51/X54</f>
        <v>0</v>
      </c>
      <c r="Y55" s="817"/>
      <c r="Z55" s="817"/>
      <c r="AA55" s="815" t="s">
        <v>97</v>
      </c>
      <c r="AB55" s="815"/>
      <c r="AC55" s="817">
        <f>AC51/AC54</f>
        <v>0</v>
      </c>
      <c r="AD55" s="817"/>
      <c r="AE55" s="817"/>
      <c r="AF55" s="815" t="s">
        <v>97</v>
      </c>
      <c r="AG55" s="815"/>
      <c r="AH55" s="817">
        <f>AH51/AH54</f>
        <v>0</v>
      </c>
      <c r="AI55" s="817"/>
      <c r="AJ55" s="817"/>
      <c r="AK55" s="815" t="s">
        <v>97</v>
      </c>
      <c r="AL55" s="815"/>
      <c r="AM55" s="817">
        <f>AM51/AM54</f>
        <v>0</v>
      </c>
      <c r="AN55" s="817"/>
      <c r="AO55" s="817"/>
      <c r="AP55" s="815" t="s">
        <v>97</v>
      </c>
      <c r="AQ55" s="815"/>
      <c r="AR55" s="817">
        <f>AR51/AR54</f>
        <v>0</v>
      </c>
      <c r="AS55" s="817"/>
      <c r="AT55" s="817"/>
      <c r="AU55" s="815" t="s">
        <v>97</v>
      </c>
      <c r="AV55" s="815"/>
      <c r="AW55" s="817">
        <f>AW51/AW54</f>
        <v>0</v>
      </c>
      <c r="AX55" s="817"/>
      <c r="AY55" s="817"/>
    </row>
    <row r="56" spans="2:51" ht="26.1" customHeight="1" x14ac:dyDescent="0.2">
      <c r="B56" s="226" t="s">
        <v>59</v>
      </c>
      <c r="C56" s="226"/>
      <c r="D56" s="226"/>
      <c r="E56" s="227">
        <f>D55</f>
        <v>0</v>
      </c>
      <c r="F56" s="226"/>
      <c r="G56" s="226" t="s">
        <v>60</v>
      </c>
      <c r="H56" s="226"/>
      <c r="I56" s="226"/>
      <c r="J56" s="227">
        <f>I55</f>
        <v>0</v>
      </c>
      <c r="K56" s="226"/>
      <c r="L56" s="226" t="s">
        <v>61</v>
      </c>
      <c r="M56" s="226"/>
      <c r="N56" s="226"/>
      <c r="O56" s="227">
        <f>N55</f>
        <v>0</v>
      </c>
      <c r="P56" s="226"/>
      <c r="Q56" s="226" t="s">
        <v>62</v>
      </c>
      <c r="R56" s="226"/>
      <c r="S56" s="226"/>
      <c r="T56" s="227">
        <f>S55</f>
        <v>0</v>
      </c>
      <c r="U56" s="226"/>
      <c r="V56" s="226" t="s">
        <v>98</v>
      </c>
      <c r="W56" s="226"/>
      <c r="X56" s="226"/>
      <c r="Y56" s="227">
        <f>X55</f>
        <v>0</v>
      </c>
      <c r="Z56" s="226"/>
      <c r="AA56" s="226" t="s">
        <v>69</v>
      </c>
      <c r="AB56" s="226"/>
      <c r="AC56" s="226"/>
      <c r="AD56" s="227">
        <f>AC55</f>
        <v>0</v>
      </c>
      <c r="AE56" s="226"/>
      <c r="AF56" s="226" t="s">
        <v>70</v>
      </c>
      <c r="AG56" s="226"/>
      <c r="AH56" s="226"/>
      <c r="AI56" s="227">
        <f>AH55</f>
        <v>0</v>
      </c>
      <c r="AJ56" s="226"/>
      <c r="AK56" s="226" t="s">
        <v>99</v>
      </c>
      <c r="AL56" s="226"/>
      <c r="AM56" s="226"/>
      <c r="AN56" s="227">
        <f>AM55</f>
        <v>0</v>
      </c>
      <c r="AO56" s="226"/>
      <c r="AP56" s="226" t="s">
        <v>99</v>
      </c>
      <c r="AQ56" s="226"/>
      <c r="AR56" s="226"/>
      <c r="AS56" s="227">
        <f>AR55</f>
        <v>0</v>
      </c>
      <c r="AT56" s="226"/>
      <c r="AU56" s="226" t="s">
        <v>99</v>
      </c>
      <c r="AV56" s="226"/>
      <c r="AW56" s="226"/>
      <c r="AX56" s="227">
        <f>AW55</f>
        <v>0</v>
      </c>
      <c r="AY56" s="226"/>
    </row>
    <row r="58" spans="2:51" ht="18" customHeight="1" thickBot="1" x14ac:dyDescent="0.25">
      <c r="B58" s="832" t="s">
        <v>101</v>
      </c>
      <c r="C58" s="832"/>
      <c r="D58" s="832"/>
      <c r="E58" s="832"/>
      <c r="F58" s="832"/>
    </row>
    <row r="59" spans="2:51" ht="13.5" thickBot="1" x14ac:dyDescent="0.25">
      <c r="C59" s="252" t="s">
        <v>102</v>
      </c>
      <c r="D59" s="833" t="s">
        <v>103</v>
      </c>
      <c r="E59" s="834"/>
      <c r="F59" s="253" t="s">
        <v>126</v>
      </c>
      <c r="G59" s="253" t="s">
        <v>127</v>
      </c>
      <c r="H59" s="253" t="s">
        <v>137</v>
      </c>
    </row>
    <row r="60" spans="2:51" s="226" customFormat="1" ht="23.25" customHeight="1" x14ac:dyDescent="0.2">
      <c r="B60" s="228" t="s">
        <v>59</v>
      </c>
      <c r="C60" s="250">
        <f>D9</f>
        <v>0</v>
      </c>
      <c r="D60" s="835">
        <f>D20</f>
        <v>0</v>
      </c>
      <c r="E60" s="836"/>
      <c r="F60" s="258">
        <f>D32</f>
        <v>0</v>
      </c>
      <c r="G60" s="258">
        <f>D44</f>
        <v>0</v>
      </c>
      <c r="H60" s="270">
        <f>D55</f>
        <v>0</v>
      </c>
    </row>
    <row r="61" spans="2:51" s="226" customFormat="1" ht="23.25" customHeight="1" x14ac:dyDescent="0.2">
      <c r="B61" s="228" t="s">
        <v>86</v>
      </c>
      <c r="C61" s="258">
        <f>I9</f>
        <v>0</v>
      </c>
      <c r="D61" s="827">
        <f>I20</f>
        <v>0</v>
      </c>
      <c r="E61" s="828"/>
      <c r="F61" s="258">
        <f>I32</f>
        <v>0</v>
      </c>
      <c r="G61" s="258">
        <f>I44</f>
        <v>0</v>
      </c>
      <c r="H61" s="271">
        <f>I55</f>
        <v>0</v>
      </c>
    </row>
    <row r="62" spans="2:51" s="226" customFormat="1" ht="23.25" customHeight="1" x14ac:dyDescent="0.2">
      <c r="B62" s="228" t="s">
        <v>61</v>
      </c>
      <c r="C62" s="258">
        <f>N9</f>
        <v>0</v>
      </c>
      <c r="D62" s="827">
        <f>N20</f>
        <v>0</v>
      </c>
      <c r="E62" s="828"/>
      <c r="F62" s="258">
        <f>N32</f>
        <v>0</v>
      </c>
      <c r="G62" s="258">
        <f>N44</f>
        <v>0</v>
      </c>
      <c r="H62" s="271">
        <f>O44</f>
        <v>0</v>
      </c>
    </row>
    <row r="63" spans="2:51" s="226" customFormat="1" ht="23.25" customHeight="1" thickBot="1" x14ac:dyDescent="0.25">
      <c r="B63" s="228" t="s">
        <v>62</v>
      </c>
      <c r="C63" s="258">
        <f>S9</f>
        <v>0</v>
      </c>
      <c r="D63" s="827">
        <f>S20</f>
        <v>0</v>
      </c>
      <c r="E63" s="828"/>
      <c r="F63" s="258">
        <f>S32</f>
        <v>0</v>
      </c>
      <c r="G63" s="258">
        <f>S44</f>
        <v>0</v>
      </c>
      <c r="H63" s="272">
        <f>T44</f>
        <v>0</v>
      </c>
    </row>
    <row r="64" spans="2:51" s="226" customFormat="1" ht="23.25" customHeight="1" x14ac:dyDescent="0.2">
      <c r="B64" s="228" t="s">
        <v>64</v>
      </c>
      <c r="C64" s="258">
        <f>X9</f>
        <v>0</v>
      </c>
      <c r="D64" s="827">
        <f>X20</f>
        <v>0</v>
      </c>
      <c r="E64" s="828"/>
      <c r="F64" s="258">
        <f>X32</f>
        <v>0</v>
      </c>
      <c r="G64" s="258">
        <f>X44</f>
        <v>0</v>
      </c>
      <c r="H64" s="247">
        <f>Y44</f>
        <v>0</v>
      </c>
    </row>
    <row r="65" spans="2:8" s="226" customFormat="1" ht="23.25" customHeight="1" thickBot="1" x14ac:dyDescent="0.25">
      <c r="B65" s="228" t="s">
        <v>69</v>
      </c>
      <c r="C65" s="251">
        <f>AC9</f>
        <v>0</v>
      </c>
      <c r="D65" s="829">
        <f>AC20</f>
        <v>0</v>
      </c>
      <c r="E65" s="830"/>
      <c r="F65" s="258">
        <f>AC32</f>
        <v>0</v>
      </c>
      <c r="G65" s="258">
        <f>AC44</f>
        <v>0</v>
      </c>
      <c r="H65" s="247">
        <f>AD44</f>
        <v>0</v>
      </c>
    </row>
    <row r="66" spans="2:8" ht="22.5" customHeight="1" x14ac:dyDescent="0.2">
      <c r="B66" s="228" t="s">
        <v>70</v>
      </c>
      <c r="C66" s="258">
        <f>AH9</f>
        <v>0</v>
      </c>
      <c r="D66" s="827">
        <f>AH20</f>
        <v>0</v>
      </c>
      <c r="E66" s="828"/>
      <c r="F66" s="258">
        <f>AH32</f>
        <v>0</v>
      </c>
      <c r="G66" s="258">
        <f>AH44</f>
        <v>0</v>
      </c>
      <c r="H66" s="247">
        <f>AI44</f>
        <v>0</v>
      </c>
    </row>
    <row r="67" spans="2:8" ht="22.5" customHeight="1" thickBot="1" x14ac:dyDescent="0.25">
      <c r="B67" s="228" t="s">
        <v>77</v>
      </c>
      <c r="C67" s="251">
        <f>AM9</f>
        <v>0</v>
      </c>
      <c r="D67" s="829">
        <f>AM20</f>
        <v>0</v>
      </c>
      <c r="E67" s="830"/>
      <c r="F67" s="251">
        <f>AM32</f>
        <v>0</v>
      </c>
      <c r="G67" s="251">
        <f>AM44</f>
        <v>0</v>
      </c>
      <c r="H67" s="247">
        <f>AN44</f>
        <v>0</v>
      </c>
    </row>
    <row r="68" spans="2:8" ht="22.5" customHeight="1" x14ac:dyDescent="0.2">
      <c r="B68" s="228" t="s">
        <v>71</v>
      </c>
      <c r="C68" s="247">
        <f>AR9</f>
        <v>0</v>
      </c>
      <c r="D68" s="831">
        <f>AR20</f>
        <v>0</v>
      </c>
      <c r="E68" s="831"/>
      <c r="F68" s="247">
        <f>AQ44</f>
        <v>0</v>
      </c>
      <c r="G68" s="247">
        <f>AR44</f>
        <v>0</v>
      </c>
      <c r="H68" s="191"/>
    </row>
    <row r="69" spans="2:8" ht="20.25" customHeight="1" x14ac:dyDescent="0.2">
      <c r="B69" s="228" t="s">
        <v>122</v>
      </c>
      <c r="C69" s="247">
        <f>AW9</f>
        <v>0</v>
      </c>
      <c r="D69" s="813">
        <f>AW20</f>
        <v>0</v>
      </c>
      <c r="E69" s="813"/>
    </row>
    <row r="70" spans="2:8" x14ac:dyDescent="0.2">
      <c r="B70" s="228" t="s">
        <v>151</v>
      </c>
      <c r="C70" s="345">
        <f>BB9</f>
        <v>0</v>
      </c>
      <c r="D70" s="814">
        <f>BB20</f>
        <v>0</v>
      </c>
      <c r="E70" s="814"/>
    </row>
    <row r="71" spans="2:8" x14ac:dyDescent="0.2">
      <c r="B71" s="228" t="s">
        <v>152</v>
      </c>
      <c r="C71" s="345">
        <f>BG9</f>
        <v>0</v>
      </c>
      <c r="D71" s="813">
        <f>BG20</f>
        <v>0</v>
      </c>
      <c r="E71" s="813"/>
    </row>
  </sheetData>
  <mergeCells count="613">
    <mergeCell ref="AU54:AV54"/>
    <mergeCell ref="AW54:AY54"/>
    <mergeCell ref="B55:C55"/>
    <mergeCell ref="D55:F55"/>
    <mergeCell ref="G55:H55"/>
    <mergeCell ref="I55:K55"/>
    <mergeCell ref="L55:M55"/>
    <mergeCell ref="N55:P55"/>
    <mergeCell ref="Q55:R55"/>
    <mergeCell ref="S55:U55"/>
    <mergeCell ref="V55:W55"/>
    <mergeCell ref="X55:Z55"/>
    <mergeCell ref="AA55:AB55"/>
    <mergeCell ref="AC55:AE55"/>
    <mergeCell ref="AF55:AG55"/>
    <mergeCell ref="AH55:AJ55"/>
    <mergeCell ref="AK55:AL55"/>
    <mergeCell ref="AM55:AO55"/>
    <mergeCell ref="AP55:AQ55"/>
    <mergeCell ref="AR55:AT55"/>
    <mergeCell ref="AU55:AV55"/>
    <mergeCell ref="AW55:AY55"/>
    <mergeCell ref="X54:Z54"/>
    <mergeCell ref="AA54:AB54"/>
    <mergeCell ref="AC54:AE54"/>
    <mergeCell ref="AF54:AG54"/>
    <mergeCell ref="AH54:AJ54"/>
    <mergeCell ref="AK54:AL54"/>
    <mergeCell ref="AM54:AO54"/>
    <mergeCell ref="AP54:AQ54"/>
    <mergeCell ref="AR54:AT54"/>
    <mergeCell ref="B54:C54"/>
    <mergeCell ref="D54:F54"/>
    <mergeCell ref="G54:H54"/>
    <mergeCell ref="I54:K54"/>
    <mergeCell ref="L54:M54"/>
    <mergeCell ref="N54:P54"/>
    <mergeCell ref="Q54:R54"/>
    <mergeCell ref="S54:U54"/>
    <mergeCell ref="V54:W54"/>
    <mergeCell ref="AU52:AV52"/>
    <mergeCell ref="AW52:AY52"/>
    <mergeCell ref="B53:C53"/>
    <mergeCell ref="D53:F53"/>
    <mergeCell ref="G53:H53"/>
    <mergeCell ref="I53:K53"/>
    <mergeCell ref="L53:M53"/>
    <mergeCell ref="N53:P53"/>
    <mergeCell ref="Q53:R53"/>
    <mergeCell ref="S53:U53"/>
    <mergeCell ref="V53:W53"/>
    <mergeCell ref="X53:Z53"/>
    <mergeCell ref="AA53:AB53"/>
    <mergeCell ref="AC53:AE53"/>
    <mergeCell ref="AF53:AG53"/>
    <mergeCell ref="AH53:AJ53"/>
    <mergeCell ref="AK53:AL53"/>
    <mergeCell ref="AM53:AO53"/>
    <mergeCell ref="AP53:AQ53"/>
    <mergeCell ref="AR53:AT53"/>
    <mergeCell ref="AU53:AV53"/>
    <mergeCell ref="AW53:AY53"/>
    <mergeCell ref="X52:Z52"/>
    <mergeCell ref="AA52:AB52"/>
    <mergeCell ref="AC52:AE52"/>
    <mergeCell ref="AF52:AG52"/>
    <mergeCell ref="AH52:AJ52"/>
    <mergeCell ref="AK52:AL52"/>
    <mergeCell ref="AM52:AO52"/>
    <mergeCell ref="AP52:AQ52"/>
    <mergeCell ref="AR52:AT52"/>
    <mergeCell ref="B52:C52"/>
    <mergeCell ref="D52:F52"/>
    <mergeCell ref="G52:H52"/>
    <mergeCell ref="I52:K52"/>
    <mergeCell ref="L52:M52"/>
    <mergeCell ref="N52:P52"/>
    <mergeCell ref="Q52:R52"/>
    <mergeCell ref="S52:U52"/>
    <mergeCell ref="V52:W52"/>
    <mergeCell ref="AP49:AT49"/>
    <mergeCell ref="AU49:AY49"/>
    <mergeCell ref="B51:C51"/>
    <mergeCell ref="D51:F51"/>
    <mergeCell ref="G51:H51"/>
    <mergeCell ref="I51:K51"/>
    <mergeCell ref="L51:M51"/>
    <mergeCell ref="N51:P51"/>
    <mergeCell ref="Q51:R51"/>
    <mergeCell ref="S51:U51"/>
    <mergeCell ref="V51:W51"/>
    <mergeCell ref="X51:Z51"/>
    <mergeCell ref="AA51:AB51"/>
    <mergeCell ref="AC51:AE51"/>
    <mergeCell ref="AF51:AG51"/>
    <mergeCell ref="AH51:AJ51"/>
    <mergeCell ref="AK51:AL51"/>
    <mergeCell ref="AM51:AO51"/>
    <mergeCell ref="AP51:AQ51"/>
    <mergeCell ref="AR51:AT51"/>
    <mergeCell ref="AU51:AV51"/>
    <mergeCell ref="AW51:AY51"/>
    <mergeCell ref="B47:AE47"/>
    <mergeCell ref="B49:F49"/>
    <mergeCell ref="G49:K49"/>
    <mergeCell ref="L49:P49"/>
    <mergeCell ref="Q49:U49"/>
    <mergeCell ref="V49:Z49"/>
    <mergeCell ref="AA49:AE49"/>
    <mergeCell ref="AF49:AJ49"/>
    <mergeCell ref="AK49:AO49"/>
    <mergeCell ref="AF32:AG32"/>
    <mergeCell ref="AH32:AJ32"/>
    <mergeCell ref="AK32:AL32"/>
    <mergeCell ref="AM32:AO32"/>
    <mergeCell ref="AP32:AQ32"/>
    <mergeCell ref="AR32:AT32"/>
    <mergeCell ref="AU32:AV32"/>
    <mergeCell ref="AW32:AY32"/>
    <mergeCell ref="I32:K32"/>
    <mergeCell ref="L32:M32"/>
    <mergeCell ref="N32:P32"/>
    <mergeCell ref="Q32:R32"/>
    <mergeCell ref="S32:U32"/>
    <mergeCell ref="V32:W32"/>
    <mergeCell ref="X32:Z32"/>
    <mergeCell ref="AA32:AB32"/>
    <mergeCell ref="AC32:AE32"/>
    <mergeCell ref="AR30:AT30"/>
    <mergeCell ref="AU30:AV30"/>
    <mergeCell ref="AW30:AY30"/>
    <mergeCell ref="B31:C31"/>
    <mergeCell ref="D31:F31"/>
    <mergeCell ref="I31:K31"/>
    <mergeCell ref="L31:M31"/>
    <mergeCell ref="N31:P31"/>
    <mergeCell ref="Q31:R31"/>
    <mergeCell ref="S31:U31"/>
    <mergeCell ref="V31:W31"/>
    <mergeCell ref="X31:Z31"/>
    <mergeCell ref="AA31:AB31"/>
    <mergeCell ref="AC31:AE31"/>
    <mergeCell ref="AF31:AG31"/>
    <mergeCell ref="AH31:AJ31"/>
    <mergeCell ref="AK31:AL31"/>
    <mergeCell ref="AM31:AO31"/>
    <mergeCell ref="AP31:AQ31"/>
    <mergeCell ref="AR31:AT31"/>
    <mergeCell ref="AU31:AV31"/>
    <mergeCell ref="AW31:AY31"/>
    <mergeCell ref="G31:H31"/>
    <mergeCell ref="AF29:AG29"/>
    <mergeCell ref="AH29:AJ29"/>
    <mergeCell ref="AK29:AL29"/>
    <mergeCell ref="AM29:AO29"/>
    <mergeCell ref="AP29:AQ29"/>
    <mergeCell ref="AR29:AT29"/>
    <mergeCell ref="AU29:AV29"/>
    <mergeCell ref="AW29:AY29"/>
    <mergeCell ref="B30:C30"/>
    <mergeCell ref="D30:F30"/>
    <mergeCell ref="I30:K30"/>
    <mergeCell ref="L30:M30"/>
    <mergeCell ref="N30:P30"/>
    <mergeCell ref="Q30:R30"/>
    <mergeCell ref="S30:U30"/>
    <mergeCell ref="V30:W30"/>
    <mergeCell ref="X30:Z30"/>
    <mergeCell ref="AA30:AB30"/>
    <mergeCell ref="AC30:AE30"/>
    <mergeCell ref="AF30:AG30"/>
    <mergeCell ref="AH30:AJ30"/>
    <mergeCell ref="AK30:AL30"/>
    <mergeCell ref="AM30:AO30"/>
    <mergeCell ref="AP30:AQ30"/>
    <mergeCell ref="I29:K29"/>
    <mergeCell ref="L29:M29"/>
    <mergeCell ref="N29:P29"/>
    <mergeCell ref="Q29:R29"/>
    <mergeCell ref="S29:U29"/>
    <mergeCell ref="V29:W29"/>
    <mergeCell ref="X29:Z29"/>
    <mergeCell ref="AA29:AB29"/>
    <mergeCell ref="AC29:AE29"/>
    <mergeCell ref="AP26:AT26"/>
    <mergeCell ref="AU26:AY26"/>
    <mergeCell ref="B28:C28"/>
    <mergeCell ref="D28:F28"/>
    <mergeCell ref="I28:K28"/>
    <mergeCell ref="L28:M28"/>
    <mergeCell ref="N28:P28"/>
    <mergeCell ref="Q28:R28"/>
    <mergeCell ref="S28:U28"/>
    <mergeCell ref="V28:W28"/>
    <mergeCell ref="X28:Z28"/>
    <mergeCell ref="AA28:AB28"/>
    <mergeCell ref="AC28:AE28"/>
    <mergeCell ref="AF28:AG28"/>
    <mergeCell ref="AH28:AJ28"/>
    <mergeCell ref="AK28:AL28"/>
    <mergeCell ref="AM28:AO28"/>
    <mergeCell ref="AP28:AQ28"/>
    <mergeCell ref="AR28:AT28"/>
    <mergeCell ref="AU28:AV28"/>
    <mergeCell ref="AW28:AY28"/>
    <mergeCell ref="B24:AE24"/>
    <mergeCell ref="B26:F26"/>
    <mergeCell ref="G26:K26"/>
    <mergeCell ref="L26:P26"/>
    <mergeCell ref="Q26:U26"/>
    <mergeCell ref="V26:Z26"/>
    <mergeCell ref="AA26:AE26"/>
    <mergeCell ref="AF26:AJ26"/>
    <mergeCell ref="AK26:AO26"/>
    <mergeCell ref="AU19:AV19"/>
    <mergeCell ref="AW19:AY19"/>
    <mergeCell ref="B20:C20"/>
    <mergeCell ref="D20:F20"/>
    <mergeCell ref="G20:H20"/>
    <mergeCell ref="I20:K20"/>
    <mergeCell ref="L20:M20"/>
    <mergeCell ref="N20:P20"/>
    <mergeCell ref="Q20:R20"/>
    <mergeCell ref="S20:U20"/>
    <mergeCell ref="V20:W20"/>
    <mergeCell ref="X20:Z20"/>
    <mergeCell ref="AA20:AB20"/>
    <mergeCell ref="AC20:AE20"/>
    <mergeCell ref="AF20:AG20"/>
    <mergeCell ref="AH20:AJ20"/>
    <mergeCell ref="AK20:AL20"/>
    <mergeCell ref="AM20:AO20"/>
    <mergeCell ref="AP20:AQ20"/>
    <mergeCell ref="AR20:AT20"/>
    <mergeCell ref="AU20:AV20"/>
    <mergeCell ref="AW20:AY20"/>
    <mergeCell ref="X19:Z19"/>
    <mergeCell ref="AA19:AB19"/>
    <mergeCell ref="AC19:AE19"/>
    <mergeCell ref="AF19:AG19"/>
    <mergeCell ref="AH19:AJ19"/>
    <mergeCell ref="AK19:AL19"/>
    <mergeCell ref="AM19:AO19"/>
    <mergeCell ref="AP19:AQ19"/>
    <mergeCell ref="AR19:AT19"/>
    <mergeCell ref="B19:C19"/>
    <mergeCell ref="D19:F19"/>
    <mergeCell ref="G19:H19"/>
    <mergeCell ref="I19:K19"/>
    <mergeCell ref="L19:M19"/>
    <mergeCell ref="N19:P19"/>
    <mergeCell ref="Q19:R19"/>
    <mergeCell ref="S19:U19"/>
    <mergeCell ref="V19:W19"/>
    <mergeCell ref="AU17:AV17"/>
    <mergeCell ref="AW17:AY17"/>
    <mergeCell ref="B18:C18"/>
    <mergeCell ref="D18:F18"/>
    <mergeCell ref="G18:H18"/>
    <mergeCell ref="I18:K18"/>
    <mergeCell ref="L18:M18"/>
    <mergeCell ref="N18:P18"/>
    <mergeCell ref="Q18:R18"/>
    <mergeCell ref="S18:U18"/>
    <mergeCell ref="V18:W18"/>
    <mergeCell ref="X18:Z18"/>
    <mergeCell ref="AA18:AB18"/>
    <mergeCell ref="AC18:AE18"/>
    <mergeCell ref="AF18:AG18"/>
    <mergeCell ref="AH18:AJ18"/>
    <mergeCell ref="AK18:AL18"/>
    <mergeCell ref="AM18:AO18"/>
    <mergeCell ref="AP18:AQ18"/>
    <mergeCell ref="AR18:AT18"/>
    <mergeCell ref="AU18:AV18"/>
    <mergeCell ref="AW18:AY18"/>
    <mergeCell ref="X17:Z17"/>
    <mergeCell ref="AA17:AB17"/>
    <mergeCell ref="AC17:AE17"/>
    <mergeCell ref="AF17:AG17"/>
    <mergeCell ref="AH17:AJ17"/>
    <mergeCell ref="AK17:AL17"/>
    <mergeCell ref="AM17:AO17"/>
    <mergeCell ref="AP17:AQ17"/>
    <mergeCell ref="AR17:AT17"/>
    <mergeCell ref="B17:C17"/>
    <mergeCell ref="D17:F17"/>
    <mergeCell ref="G17:H17"/>
    <mergeCell ref="I17:K17"/>
    <mergeCell ref="L17:M17"/>
    <mergeCell ref="N17:P17"/>
    <mergeCell ref="Q17:R17"/>
    <mergeCell ref="S17:U17"/>
    <mergeCell ref="V17:W17"/>
    <mergeCell ref="AP14:AT14"/>
    <mergeCell ref="AU14:AY14"/>
    <mergeCell ref="B16:C16"/>
    <mergeCell ref="D16:F16"/>
    <mergeCell ref="G16:H16"/>
    <mergeCell ref="I16:K16"/>
    <mergeCell ref="L16:M16"/>
    <mergeCell ref="N16:P16"/>
    <mergeCell ref="Q16:R16"/>
    <mergeCell ref="S16:U16"/>
    <mergeCell ref="V16:W16"/>
    <mergeCell ref="X16:Z16"/>
    <mergeCell ref="AA16:AB16"/>
    <mergeCell ref="AC16:AE16"/>
    <mergeCell ref="AF16:AG16"/>
    <mergeCell ref="AH16:AJ16"/>
    <mergeCell ref="AK16:AL16"/>
    <mergeCell ref="AM16:AO16"/>
    <mergeCell ref="AP16:AQ16"/>
    <mergeCell ref="AR16:AT16"/>
    <mergeCell ref="AU16:AV16"/>
    <mergeCell ref="AW16:AY16"/>
    <mergeCell ref="B12:AE12"/>
    <mergeCell ref="B14:F14"/>
    <mergeCell ref="G14:K14"/>
    <mergeCell ref="L14:P14"/>
    <mergeCell ref="Q14:U14"/>
    <mergeCell ref="V14:Z14"/>
    <mergeCell ref="AA14:AE14"/>
    <mergeCell ref="AF14:AJ14"/>
    <mergeCell ref="AK14:AO14"/>
    <mergeCell ref="AU44:AV44"/>
    <mergeCell ref="AW44:AY44"/>
    <mergeCell ref="AU38:AY38"/>
    <mergeCell ref="AU40:AV40"/>
    <mergeCell ref="AW40:AY40"/>
    <mergeCell ref="AU41:AV41"/>
    <mergeCell ref="AW41:AY41"/>
    <mergeCell ref="AU42:AV42"/>
    <mergeCell ref="AW42:AY42"/>
    <mergeCell ref="AU43:AV43"/>
    <mergeCell ref="AW43:AY43"/>
    <mergeCell ref="AP9:AQ9"/>
    <mergeCell ref="AR9:AT9"/>
    <mergeCell ref="AU3:AY3"/>
    <mergeCell ref="AU5:AV5"/>
    <mergeCell ref="AW5:AY5"/>
    <mergeCell ref="AU6:AV6"/>
    <mergeCell ref="AW6:AY6"/>
    <mergeCell ref="AU7:AV7"/>
    <mergeCell ref="AW7:AY7"/>
    <mergeCell ref="AU8:AV8"/>
    <mergeCell ref="AW8:AY8"/>
    <mergeCell ref="AU9:AV9"/>
    <mergeCell ref="AW9:AY9"/>
    <mergeCell ref="AP3:AT3"/>
    <mergeCell ref="AP5:AQ5"/>
    <mergeCell ref="AR5:AT5"/>
    <mergeCell ref="AP6:AQ6"/>
    <mergeCell ref="AR6:AT6"/>
    <mergeCell ref="AP7:AQ7"/>
    <mergeCell ref="AR7:AT7"/>
    <mergeCell ref="AP8:AQ8"/>
    <mergeCell ref="AR8:AT8"/>
    <mergeCell ref="G32:H32"/>
    <mergeCell ref="D64:E64"/>
    <mergeCell ref="D65:E65"/>
    <mergeCell ref="D66:E66"/>
    <mergeCell ref="D67:E67"/>
    <mergeCell ref="D68:E68"/>
    <mergeCell ref="D32:F32"/>
    <mergeCell ref="G28:H28"/>
    <mergeCell ref="G29:H29"/>
    <mergeCell ref="G30:H30"/>
    <mergeCell ref="B58:F58"/>
    <mergeCell ref="D59:E59"/>
    <mergeCell ref="D60:E60"/>
    <mergeCell ref="D61:E61"/>
    <mergeCell ref="D62:E62"/>
    <mergeCell ref="D63:E63"/>
    <mergeCell ref="B29:C29"/>
    <mergeCell ref="D29:F29"/>
    <mergeCell ref="B32:C32"/>
    <mergeCell ref="B44:C44"/>
    <mergeCell ref="D44:F44"/>
    <mergeCell ref="G44:H44"/>
    <mergeCell ref="B42:C42"/>
    <mergeCell ref="D42:F42"/>
    <mergeCell ref="AM44:AO44"/>
    <mergeCell ref="AP44:AQ44"/>
    <mergeCell ref="AR44:AT44"/>
    <mergeCell ref="Q44:R44"/>
    <mergeCell ref="S44:U44"/>
    <mergeCell ref="V44:W44"/>
    <mergeCell ref="X44:Z44"/>
    <mergeCell ref="AA44:AB44"/>
    <mergeCell ref="AC44:AE44"/>
    <mergeCell ref="I44:K44"/>
    <mergeCell ref="L44:M44"/>
    <mergeCell ref="N44:P44"/>
    <mergeCell ref="AF43:AG43"/>
    <mergeCell ref="AH43:AJ43"/>
    <mergeCell ref="AK43:AL43"/>
    <mergeCell ref="B43:C43"/>
    <mergeCell ref="D43:F43"/>
    <mergeCell ref="G43:H43"/>
    <mergeCell ref="I43:K43"/>
    <mergeCell ref="L43:M43"/>
    <mergeCell ref="N43:P43"/>
    <mergeCell ref="AF44:AG44"/>
    <mergeCell ref="AH44:AJ44"/>
    <mergeCell ref="AK44:AL44"/>
    <mergeCell ref="AP42:AQ42"/>
    <mergeCell ref="AR42:AT42"/>
    <mergeCell ref="Q42:R42"/>
    <mergeCell ref="S42:U42"/>
    <mergeCell ref="V42:W42"/>
    <mergeCell ref="X42:Z42"/>
    <mergeCell ref="AA42:AB42"/>
    <mergeCell ref="AC42:AE42"/>
    <mergeCell ref="AM43:AO43"/>
    <mergeCell ref="AP43:AQ43"/>
    <mergeCell ref="AR43:AT43"/>
    <mergeCell ref="Q43:R43"/>
    <mergeCell ref="S43:U43"/>
    <mergeCell ref="V43:W43"/>
    <mergeCell ref="X43:Z43"/>
    <mergeCell ref="AA43:AB43"/>
    <mergeCell ref="AC43:AE43"/>
    <mergeCell ref="L42:M42"/>
    <mergeCell ref="N42:P42"/>
    <mergeCell ref="AF41:AG41"/>
    <mergeCell ref="AH41:AJ41"/>
    <mergeCell ref="AK41:AL41"/>
    <mergeCell ref="AF42:AG42"/>
    <mergeCell ref="AH42:AJ42"/>
    <mergeCell ref="AK42:AL42"/>
    <mergeCell ref="AM42:AO42"/>
    <mergeCell ref="B41:C41"/>
    <mergeCell ref="D41:F41"/>
    <mergeCell ref="G41:H41"/>
    <mergeCell ref="I41:K41"/>
    <mergeCell ref="L41:M41"/>
    <mergeCell ref="N41:P41"/>
    <mergeCell ref="AM41:AO41"/>
    <mergeCell ref="AP41:AQ41"/>
    <mergeCell ref="AR41:AT41"/>
    <mergeCell ref="Q41:R41"/>
    <mergeCell ref="S41:U41"/>
    <mergeCell ref="V41:W41"/>
    <mergeCell ref="X41:Z41"/>
    <mergeCell ref="AA41:AB41"/>
    <mergeCell ref="AC41:AE41"/>
    <mergeCell ref="B40:C40"/>
    <mergeCell ref="D40:F40"/>
    <mergeCell ref="G40:H40"/>
    <mergeCell ref="I40:K40"/>
    <mergeCell ref="L40:M40"/>
    <mergeCell ref="N40:P40"/>
    <mergeCell ref="Q40:R40"/>
    <mergeCell ref="S40:U40"/>
    <mergeCell ref="AK40:AL40"/>
    <mergeCell ref="AC40:AE40"/>
    <mergeCell ref="AF40:AG40"/>
    <mergeCell ref="AH40:AJ40"/>
    <mergeCell ref="AK9:AL9"/>
    <mergeCell ref="AM9:AO9"/>
    <mergeCell ref="B36:AE36"/>
    <mergeCell ref="B38:F38"/>
    <mergeCell ref="G38:K38"/>
    <mergeCell ref="L38:P38"/>
    <mergeCell ref="Q38:U38"/>
    <mergeCell ref="V38:Z38"/>
    <mergeCell ref="AA38:AE38"/>
    <mergeCell ref="AF38:AJ38"/>
    <mergeCell ref="V9:W9"/>
    <mergeCell ref="X9:Z9"/>
    <mergeCell ref="AA9:AB9"/>
    <mergeCell ref="AC9:AE9"/>
    <mergeCell ref="AF9:AG9"/>
    <mergeCell ref="AH9:AJ9"/>
    <mergeCell ref="AK38:AO38"/>
    <mergeCell ref="B9:C9"/>
    <mergeCell ref="D9:F9"/>
    <mergeCell ref="G9:H9"/>
    <mergeCell ref="I9:K9"/>
    <mergeCell ref="L9:M9"/>
    <mergeCell ref="N9:P9"/>
    <mergeCell ref="Q9:R9"/>
    <mergeCell ref="S9:U9"/>
    <mergeCell ref="V8:W8"/>
    <mergeCell ref="AK7:AL7"/>
    <mergeCell ref="AM7:AO7"/>
    <mergeCell ref="B8:C8"/>
    <mergeCell ref="D8:F8"/>
    <mergeCell ref="G8:H8"/>
    <mergeCell ref="I8:K8"/>
    <mergeCell ref="L8:M8"/>
    <mergeCell ref="N8:P8"/>
    <mergeCell ref="Q8:R8"/>
    <mergeCell ref="S8:U8"/>
    <mergeCell ref="V7:W7"/>
    <mergeCell ref="X7:Z7"/>
    <mergeCell ref="AA7:AB7"/>
    <mergeCell ref="AC7:AE7"/>
    <mergeCell ref="AF7:AG7"/>
    <mergeCell ref="AH7:AJ7"/>
    <mergeCell ref="AK8:AL8"/>
    <mergeCell ref="AM8:AO8"/>
    <mergeCell ref="X8:Z8"/>
    <mergeCell ref="AA8:AB8"/>
    <mergeCell ref="AC8:AE8"/>
    <mergeCell ref="AF8:AG8"/>
    <mergeCell ref="AH8:AJ8"/>
    <mergeCell ref="B7:C7"/>
    <mergeCell ref="D7:F7"/>
    <mergeCell ref="G7:H7"/>
    <mergeCell ref="I7:K7"/>
    <mergeCell ref="L7:M7"/>
    <mergeCell ref="N7:P7"/>
    <mergeCell ref="Q7:R7"/>
    <mergeCell ref="S7:U7"/>
    <mergeCell ref="V6:W6"/>
    <mergeCell ref="AM5:AO5"/>
    <mergeCell ref="B6:C6"/>
    <mergeCell ref="D6:F6"/>
    <mergeCell ref="G6:H6"/>
    <mergeCell ref="I6:K6"/>
    <mergeCell ref="L6:M6"/>
    <mergeCell ref="N6:P6"/>
    <mergeCell ref="Q6:R6"/>
    <mergeCell ref="S6:U6"/>
    <mergeCell ref="V5:W5"/>
    <mergeCell ref="X5:Z5"/>
    <mergeCell ref="AA5:AB5"/>
    <mergeCell ref="AC5:AE5"/>
    <mergeCell ref="AF5:AG5"/>
    <mergeCell ref="AH5:AJ5"/>
    <mergeCell ref="AK6:AL6"/>
    <mergeCell ref="AM6:AO6"/>
    <mergeCell ref="X6:Z6"/>
    <mergeCell ref="AA6:AB6"/>
    <mergeCell ref="AC6:AE6"/>
    <mergeCell ref="AF6:AG6"/>
    <mergeCell ref="AH6:AJ6"/>
    <mergeCell ref="B5:C5"/>
    <mergeCell ref="D5:F5"/>
    <mergeCell ref="G5:H5"/>
    <mergeCell ref="I5:K5"/>
    <mergeCell ref="L5:M5"/>
    <mergeCell ref="N5:P5"/>
    <mergeCell ref="Q5:R5"/>
    <mergeCell ref="S5:U5"/>
    <mergeCell ref="AK5:AL5"/>
    <mergeCell ref="B1:AE1"/>
    <mergeCell ref="B3:F3"/>
    <mergeCell ref="G3:K3"/>
    <mergeCell ref="L3:P3"/>
    <mergeCell ref="Q3:U3"/>
    <mergeCell ref="V3:Z3"/>
    <mergeCell ref="AA3:AE3"/>
    <mergeCell ref="AF3:AJ3"/>
    <mergeCell ref="AK3:AO3"/>
    <mergeCell ref="AZ3:BD3"/>
    <mergeCell ref="BE3:BI3"/>
    <mergeCell ref="AZ5:BA5"/>
    <mergeCell ref="BB5:BD5"/>
    <mergeCell ref="BE5:BF5"/>
    <mergeCell ref="BG5:BI5"/>
    <mergeCell ref="AZ6:BA6"/>
    <mergeCell ref="BB6:BD6"/>
    <mergeCell ref="BE6:BF6"/>
    <mergeCell ref="BG6:BI6"/>
    <mergeCell ref="AZ7:BA7"/>
    <mergeCell ref="BB7:BD7"/>
    <mergeCell ref="BE7:BF7"/>
    <mergeCell ref="BG7:BI7"/>
    <mergeCell ref="AZ8:BA8"/>
    <mergeCell ref="BB8:BD8"/>
    <mergeCell ref="BE8:BF8"/>
    <mergeCell ref="BG8:BI8"/>
    <mergeCell ref="AZ9:BA9"/>
    <mergeCell ref="BB9:BD9"/>
    <mergeCell ref="BE9:BF9"/>
    <mergeCell ref="BG9:BI9"/>
    <mergeCell ref="AZ14:BD14"/>
    <mergeCell ref="BE14:BI14"/>
    <mergeCell ref="AZ16:BA16"/>
    <mergeCell ref="BB16:BD16"/>
    <mergeCell ref="BE16:BF16"/>
    <mergeCell ref="BG16:BI16"/>
    <mergeCell ref="AZ17:BA17"/>
    <mergeCell ref="BB17:BD17"/>
    <mergeCell ref="BE17:BF17"/>
    <mergeCell ref="BG17:BI17"/>
    <mergeCell ref="D69:E69"/>
    <mergeCell ref="D70:E70"/>
    <mergeCell ref="D71:E71"/>
    <mergeCell ref="AZ18:BA18"/>
    <mergeCell ref="BB18:BD18"/>
    <mergeCell ref="BE18:BF18"/>
    <mergeCell ref="BG18:BI18"/>
    <mergeCell ref="AZ19:BA19"/>
    <mergeCell ref="BB19:BD19"/>
    <mergeCell ref="BE19:BF19"/>
    <mergeCell ref="BG19:BI19"/>
    <mergeCell ref="AZ20:BA20"/>
    <mergeCell ref="BB20:BD20"/>
    <mergeCell ref="BE20:BF20"/>
    <mergeCell ref="BG20:BI20"/>
    <mergeCell ref="V40:W40"/>
    <mergeCell ref="X40:Z40"/>
    <mergeCell ref="AA40:AB40"/>
    <mergeCell ref="AP38:AT38"/>
    <mergeCell ref="AM40:AO40"/>
    <mergeCell ref="AP40:AQ40"/>
    <mergeCell ref="AR40:AT40"/>
    <mergeCell ref="G42:H42"/>
    <mergeCell ref="I42:K42"/>
  </mergeCells>
  <pageMargins left="0.70866141732283472" right="0.70866141732283472" top="0.74803149606299213" bottom="0.74803149606299213" header="0.31496062992125984" footer="0.31496062992125984"/>
  <pageSetup scale="5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C2:N26"/>
  <sheetViews>
    <sheetView view="pageBreakPreview" zoomScale="98" zoomScaleNormal="100" zoomScaleSheetLayoutView="98" workbookViewId="0">
      <selection activeCell="K18" sqref="K18"/>
    </sheetView>
  </sheetViews>
  <sheetFormatPr baseColWidth="10" defaultRowHeight="15" x14ac:dyDescent="0.25"/>
  <cols>
    <col min="3" max="3" width="2.140625" customWidth="1"/>
    <col min="4" max="4" width="1.5703125" customWidth="1"/>
    <col min="5" max="5" width="1.85546875" customWidth="1"/>
    <col min="6" max="6" width="15.42578125" customWidth="1"/>
    <col min="7" max="7" width="1.85546875" customWidth="1"/>
    <col min="8" max="9" width="2.42578125" customWidth="1"/>
    <col min="14" max="14" width="7.5703125" customWidth="1"/>
  </cols>
  <sheetData>
    <row r="2" spans="3:14" x14ac:dyDescent="0.25">
      <c r="C2" s="848" t="s">
        <v>104</v>
      </c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</row>
    <row r="3" spans="3:14" ht="15" customHeight="1" x14ac:dyDescent="0.25">
      <c r="C3" s="848"/>
      <c r="D3" s="848"/>
      <c r="E3" s="848"/>
      <c r="F3" s="848"/>
      <c r="G3" s="848"/>
      <c r="H3" s="848"/>
      <c r="I3" s="848"/>
      <c r="J3" s="848"/>
      <c r="K3" s="848"/>
      <c r="L3" s="848"/>
      <c r="M3" s="848"/>
      <c r="N3" s="848"/>
    </row>
    <row r="5" spans="3:14" ht="15.75" thickBot="1" x14ac:dyDescent="0.3">
      <c r="G5" s="237"/>
      <c r="H5" s="234"/>
    </row>
    <row r="6" spans="3:14" x14ac:dyDescent="0.25">
      <c r="F6" s="232"/>
      <c r="G6" s="235"/>
      <c r="H6" s="232"/>
      <c r="I6" s="232"/>
      <c r="J6" s="232"/>
      <c r="K6" s="838"/>
    </row>
    <row r="7" spans="3:14" x14ac:dyDescent="0.25">
      <c r="G7" s="236"/>
      <c r="K7" s="839"/>
      <c r="L7" s="231"/>
    </row>
    <row r="8" spans="3:14" x14ac:dyDescent="0.25">
      <c r="G8" s="236"/>
      <c r="K8" s="839"/>
      <c r="L8" s="231"/>
    </row>
    <row r="9" spans="3:14" x14ac:dyDescent="0.25">
      <c r="G9" s="236"/>
      <c r="K9" s="839"/>
      <c r="L9" s="231"/>
    </row>
    <row r="10" spans="3:14" x14ac:dyDescent="0.25">
      <c r="G10" s="849">
        <v>0.5</v>
      </c>
      <c r="H10" s="849"/>
      <c r="K10" s="839"/>
    </row>
    <row r="11" spans="3:14" ht="15.75" thickBot="1" x14ac:dyDescent="0.3">
      <c r="G11" s="236"/>
      <c r="K11" s="839"/>
    </row>
    <row r="12" spans="3:14" ht="17.25" customHeight="1" x14ac:dyDescent="0.25">
      <c r="G12" s="236"/>
      <c r="J12" s="840"/>
      <c r="K12" s="841"/>
      <c r="L12" s="842"/>
    </row>
    <row r="13" spans="3:14" ht="17.25" customHeight="1" x14ac:dyDescent="0.25">
      <c r="G13" s="236"/>
      <c r="J13" s="843"/>
      <c r="K13" s="841"/>
      <c r="L13" s="844"/>
    </row>
    <row r="14" spans="3:14" ht="17.25" customHeight="1" thickBot="1" x14ac:dyDescent="0.3">
      <c r="G14" s="237"/>
      <c r="H14" s="234"/>
      <c r="J14" s="845"/>
      <c r="K14" s="846"/>
      <c r="L14" s="847"/>
    </row>
    <row r="15" spans="3:14" ht="17.25" customHeight="1" x14ac:dyDescent="0.25">
      <c r="J15" s="233"/>
      <c r="K15" s="233"/>
      <c r="L15" s="233"/>
    </row>
    <row r="16" spans="3:14" ht="17.25" customHeight="1" x14ac:dyDescent="0.25">
      <c r="J16" s="233"/>
      <c r="K16" s="233"/>
      <c r="L16" s="233"/>
    </row>
    <row r="17" spans="4:12" x14ac:dyDescent="0.25">
      <c r="F17" s="852" t="s">
        <v>105</v>
      </c>
      <c r="G17" s="852"/>
      <c r="H17" s="852"/>
      <c r="I17" s="852"/>
      <c r="J17" s="852"/>
    </row>
    <row r="18" spans="4:12" ht="15.75" x14ac:dyDescent="0.25">
      <c r="D18" s="850" t="s">
        <v>113</v>
      </c>
      <c r="E18" s="851"/>
      <c r="F18" s="853" t="s">
        <v>106</v>
      </c>
      <c r="G18" s="853"/>
      <c r="H18" s="853"/>
      <c r="I18" s="853"/>
      <c r="J18" s="853"/>
      <c r="K18" s="231">
        <v>2.4199999999999998E-3</v>
      </c>
      <c r="L18" s="231" t="s">
        <v>111</v>
      </c>
    </row>
    <row r="19" spans="4:12" ht="15.75" x14ac:dyDescent="0.25">
      <c r="D19" s="851" t="s">
        <v>114</v>
      </c>
      <c r="E19" s="851"/>
      <c r="F19" s="853" t="s">
        <v>107</v>
      </c>
      <c r="G19" s="853"/>
      <c r="H19" s="853"/>
      <c r="I19" s="853"/>
      <c r="J19" s="853"/>
      <c r="K19" s="231">
        <v>32.5</v>
      </c>
      <c r="L19" s="231" t="s">
        <v>110</v>
      </c>
    </row>
    <row r="20" spans="4:12" ht="15.75" x14ac:dyDescent="0.25">
      <c r="D20" s="851" t="s">
        <v>115</v>
      </c>
      <c r="E20" s="851"/>
      <c r="F20" s="853" t="s">
        <v>108</v>
      </c>
      <c r="G20" s="853"/>
      <c r="H20" s="853"/>
      <c r="I20" s="853"/>
      <c r="J20" s="853"/>
      <c r="K20" s="239">
        <f>G10</f>
        <v>0.5</v>
      </c>
      <c r="L20" s="231" t="s">
        <v>109</v>
      </c>
    </row>
    <row r="21" spans="4:12" ht="15.75" x14ac:dyDescent="0.25">
      <c r="D21" s="850" t="s">
        <v>116</v>
      </c>
      <c r="E21" s="851"/>
      <c r="K21" s="231">
        <v>3.1415999999999999</v>
      </c>
    </row>
    <row r="22" spans="4:12" ht="15" customHeight="1" x14ac:dyDescent="0.25">
      <c r="F22" s="854" t="s">
        <v>112</v>
      </c>
      <c r="G22" s="855"/>
      <c r="H22" s="855"/>
      <c r="I22" s="855"/>
      <c r="J22" s="855"/>
    </row>
    <row r="25" spans="4:12" x14ac:dyDescent="0.25">
      <c r="F25" s="856" t="s">
        <v>118</v>
      </c>
      <c r="G25" s="856"/>
      <c r="H25" s="856"/>
      <c r="I25" s="856"/>
      <c r="K25" s="240">
        <f>K21*K19+K18*K20</f>
        <v>102.10321</v>
      </c>
      <c r="L25" s="238" t="s">
        <v>117</v>
      </c>
    </row>
    <row r="26" spans="4:12" x14ac:dyDescent="0.25">
      <c r="F26" s="856"/>
      <c r="G26" s="856"/>
      <c r="H26" s="856"/>
      <c r="I26" s="856"/>
    </row>
  </sheetData>
  <mergeCells count="14">
    <mergeCell ref="D21:E21"/>
    <mergeCell ref="F22:J22"/>
    <mergeCell ref="F25:I26"/>
    <mergeCell ref="F19:J19"/>
    <mergeCell ref="F20:J20"/>
    <mergeCell ref="D19:E19"/>
    <mergeCell ref="D20:E20"/>
    <mergeCell ref="K6:K11"/>
    <mergeCell ref="J12:L14"/>
    <mergeCell ref="C2:N3"/>
    <mergeCell ref="G10:H10"/>
    <mergeCell ref="D18:E18"/>
    <mergeCell ref="F17:J17"/>
    <mergeCell ref="F18:J18"/>
  </mergeCells>
  <pageMargins left="0.7" right="0.7" top="0.75" bottom="0.75" header="0.3" footer="0.3"/>
  <pageSetup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C2:N26"/>
  <sheetViews>
    <sheetView view="pageBreakPreview" zoomScale="98" zoomScaleNormal="100" zoomScaleSheetLayoutView="98" workbookViewId="0">
      <selection activeCell="K18" sqref="K18"/>
    </sheetView>
  </sheetViews>
  <sheetFormatPr baseColWidth="10" defaultRowHeight="15" x14ac:dyDescent="0.25"/>
  <cols>
    <col min="3" max="3" width="2.140625" customWidth="1"/>
    <col min="4" max="4" width="1.5703125" customWidth="1"/>
    <col min="5" max="5" width="1.85546875" customWidth="1"/>
    <col min="6" max="6" width="15.42578125" customWidth="1"/>
    <col min="7" max="7" width="1.85546875" customWidth="1"/>
    <col min="8" max="9" width="2.42578125" customWidth="1"/>
    <col min="14" max="14" width="7.5703125" customWidth="1"/>
  </cols>
  <sheetData>
    <row r="2" spans="3:14" x14ac:dyDescent="0.25">
      <c r="C2" s="857" t="s">
        <v>104</v>
      </c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</row>
    <row r="3" spans="3:14" ht="15" customHeight="1" x14ac:dyDescent="0.25"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</row>
    <row r="5" spans="3:14" ht="15.75" thickBot="1" x14ac:dyDescent="0.3">
      <c r="G5" s="237"/>
      <c r="H5" s="234"/>
    </row>
    <row r="6" spans="3:14" x14ac:dyDescent="0.25">
      <c r="F6" s="232"/>
      <c r="G6" s="235"/>
      <c r="H6" s="232"/>
      <c r="I6" s="232"/>
      <c r="J6" s="232"/>
      <c r="K6" s="838"/>
    </row>
    <row r="7" spans="3:14" x14ac:dyDescent="0.25">
      <c r="G7" s="236"/>
      <c r="K7" s="839"/>
      <c r="L7" s="231"/>
    </row>
    <row r="8" spans="3:14" x14ac:dyDescent="0.25">
      <c r="G8" s="236"/>
      <c r="K8" s="839"/>
      <c r="L8" s="231"/>
    </row>
    <row r="9" spans="3:14" x14ac:dyDescent="0.25">
      <c r="G9" s="236"/>
      <c r="K9" s="839"/>
      <c r="L9" s="231"/>
    </row>
    <row r="10" spans="3:14" x14ac:dyDescent="0.25">
      <c r="G10" s="849">
        <v>1</v>
      </c>
      <c r="H10" s="849"/>
      <c r="K10" s="839"/>
    </row>
    <row r="11" spans="3:14" ht="15.75" thickBot="1" x14ac:dyDescent="0.3">
      <c r="G11" s="236"/>
      <c r="K11" s="839"/>
    </row>
    <row r="12" spans="3:14" ht="17.25" customHeight="1" x14ac:dyDescent="0.25">
      <c r="G12" s="236"/>
      <c r="J12" s="840"/>
      <c r="K12" s="841"/>
      <c r="L12" s="842"/>
    </row>
    <row r="13" spans="3:14" ht="17.25" customHeight="1" x14ac:dyDescent="0.25">
      <c r="G13" s="236"/>
      <c r="J13" s="843"/>
      <c r="K13" s="841"/>
      <c r="L13" s="844"/>
    </row>
    <row r="14" spans="3:14" ht="17.25" customHeight="1" thickBot="1" x14ac:dyDescent="0.3">
      <c r="G14" s="237"/>
      <c r="H14" s="234"/>
      <c r="J14" s="845"/>
      <c r="K14" s="846"/>
      <c r="L14" s="847"/>
    </row>
    <row r="15" spans="3:14" ht="17.25" customHeight="1" x14ac:dyDescent="0.25">
      <c r="J15" s="233"/>
      <c r="K15" s="233"/>
      <c r="L15" s="233"/>
    </row>
    <row r="16" spans="3:14" ht="17.25" customHeight="1" x14ac:dyDescent="0.25">
      <c r="J16" s="233"/>
      <c r="K16" s="233"/>
      <c r="L16" s="233"/>
    </row>
    <row r="17" spans="4:12" x14ac:dyDescent="0.25">
      <c r="F17" s="852" t="s">
        <v>105</v>
      </c>
      <c r="G17" s="852"/>
      <c r="H17" s="852"/>
      <c r="I17" s="852"/>
      <c r="J17" s="852"/>
    </row>
    <row r="18" spans="4:12" ht="15.75" x14ac:dyDescent="0.25">
      <c r="D18" s="850" t="s">
        <v>113</v>
      </c>
      <c r="E18" s="851"/>
      <c r="F18" s="853" t="s">
        <v>106</v>
      </c>
      <c r="G18" s="853"/>
      <c r="H18" s="853"/>
      <c r="I18" s="853"/>
      <c r="J18" s="853"/>
      <c r="K18" s="231">
        <v>2.4229999999999998E-3</v>
      </c>
      <c r="L18" s="231" t="s">
        <v>111</v>
      </c>
    </row>
    <row r="19" spans="4:12" ht="15.75" x14ac:dyDescent="0.25">
      <c r="D19" s="851" t="s">
        <v>114</v>
      </c>
      <c r="E19" s="851"/>
      <c r="F19" s="853" t="s">
        <v>107</v>
      </c>
      <c r="G19" s="853"/>
      <c r="H19" s="853"/>
      <c r="I19" s="853"/>
      <c r="J19" s="853"/>
      <c r="K19" s="231">
        <v>32.5</v>
      </c>
      <c r="L19" s="231" t="s">
        <v>110</v>
      </c>
    </row>
    <row r="20" spans="4:12" ht="15.75" x14ac:dyDescent="0.25">
      <c r="D20" s="851" t="s">
        <v>115</v>
      </c>
      <c r="E20" s="851"/>
      <c r="F20" s="853" t="s">
        <v>108</v>
      </c>
      <c r="G20" s="853"/>
      <c r="H20" s="853"/>
      <c r="I20" s="853"/>
      <c r="J20" s="853"/>
      <c r="K20" s="239">
        <f>G10</f>
        <v>1</v>
      </c>
      <c r="L20" s="231" t="s">
        <v>109</v>
      </c>
    </row>
    <row r="21" spans="4:12" ht="15.75" x14ac:dyDescent="0.25">
      <c r="D21" s="850" t="s">
        <v>116</v>
      </c>
      <c r="E21" s="851"/>
      <c r="K21" s="231">
        <v>3.1415999999999999</v>
      </c>
    </row>
    <row r="22" spans="4:12" ht="15" customHeight="1" x14ac:dyDescent="0.25">
      <c r="F22" s="854" t="s">
        <v>112</v>
      </c>
      <c r="G22" s="855"/>
      <c r="H22" s="855"/>
      <c r="I22" s="855"/>
      <c r="J22" s="855"/>
    </row>
    <row r="25" spans="4:12" x14ac:dyDescent="0.25">
      <c r="F25" s="856" t="s">
        <v>118</v>
      </c>
      <c r="G25" s="856"/>
      <c r="H25" s="856"/>
      <c r="I25" s="856"/>
      <c r="K25" s="240">
        <f>K21*K19+K18*K20</f>
        <v>102.104423</v>
      </c>
      <c r="L25" s="238" t="s">
        <v>117</v>
      </c>
    </row>
    <row r="26" spans="4:12" x14ac:dyDescent="0.25">
      <c r="F26" s="856"/>
      <c r="G26" s="856"/>
      <c r="H26" s="856"/>
      <c r="I26" s="856"/>
    </row>
  </sheetData>
  <mergeCells count="14">
    <mergeCell ref="F25:I26"/>
    <mergeCell ref="D19:E19"/>
    <mergeCell ref="F19:J19"/>
    <mergeCell ref="D20:E20"/>
    <mergeCell ref="F20:J20"/>
    <mergeCell ref="D21:E21"/>
    <mergeCell ref="F22:J22"/>
    <mergeCell ref="D18:E18"/>
    <mergeCell ref="F18:J18"/>
    <mergeCell ref="C2:N3"/>
    <mergeCell ref="K6:K11"/>
    <mergeCell ref="G10:H10"/>
    <mergeCell ref="J12:L14"/>
    <mergeCell ref="F17:J17"/>
  </mergeCells>
  <pageMargins left="0.7" right="0.7" top="0.75" bottom="0.75" header="0.3" footer="0.3"/>
  <pageSetup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C2:N26"/>
  <sheetViews>
    <sheetView view="pageBreakPreview" zoomScale="98" zoomScaleNormal="100" zoomScaleSheetLayoutView="98" workbookViewId="0"/>
  </sheetViews>
  <sheetFormatPr baseColWidth="10" defaultRowHeight="15" x14ac:dyDescent="0.25"/>
  <cols>
    <col min="3" max="3" width="2.140625" customWidth="1"/>
    <col min="4" max="4" width="1.5703125" customWidth="1"/>
    <col min="5" max="5" width="1.85546875" customWidth="1"/>
    <col min="6" max="6" width="15.42578125" customWidth="1"/>
    <col min="7" max="7" width="1.85546875" customWidth="1"/>
    <col min="8" max="9" width="2.42578125" customWidth="1"/>
    <col min="14" max="14" width="7.5703125" customWidth="1"/>
  </cols>
  <sheetData>
    <row r="2" spans="3:14" x14ac:dyDescent="0.25">
      <c r="C2" s="857" t="s">
        <v>104</v>
      </c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</row>
    <row r="3" spans="3:14" ht="15" customHeight="1" x14ac:dyDescent="0.25"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</row>
    <row r="5" spans="3:14" ht="15.75" thickBot="1" x14ac:dyDescent="0.3">
      <c r="G5" s="237"/>
      <c r="H5" s="234"/>
    </row>
    <row r="6" spans="3:14" x14ac:dyDescent="0.25">
      <c r="F6" s="232"/>
      <c r="G6" s="235"/>
      <c r="H6" s="232"/>
      <c r="I6" s="232"/>
      <c r="J6" s="232"/>
      <c r="K6" s="838"/>
    </row>
    <row r="7" spans="3:14" x14ac:dyDescent="0.25">
      <c r="G7" s="236"/>
      <c r="K7" s="839"/>
      <c r="L7" s="231"/>
    </row>
    <row r="8" spans="3:14" x14ac:dyDescent="0.25">
      <c r="G8" s="236"/>
      <c r="K8" s="839"/>
      <c r="L8" s="231"/>
    </row>
    <row r="9" spans="3:14" x14ac:dyDescent="0.25">
      <c r="G9" s="236"/>
      <c r="K9" s="839"/>
      <c r="L9" s="231"/>
    </row>
    <row r="10" spans="3:14" x14ac:dyDescent="0.25">
      <c r="G10" s="849">
        <v>1.5</v>
      </c>
      <c r="H10" s="849"/>
      <c r="K10" s="839"/>
    </row>
    <row r="11" spans="3:14" ht="15.75" thickBot="1" x14ac:dyDescent="0.3">
      <c r="G11" s="236"/>
      <c r="K11" s="839"/>
    </row>
    <row r="12" spans="3:14" ht="17.25" customHeight="1" x14ac:dyDescent="0.25">
      <c r="G12" s="236"/>
      <c r="J12" s="840"/>
      <c r="K12" s="841"/>
      <c r="L12" s="842"/>
    </row>
    <row r="13" spans="3:14" ht="17.25" customHeight="1" x14ac:dyDescent="0.25">
      <c r="G13" s="236"/>
      <c r="J13" s="843"/>
      <c r="K13" s="841"/>
      <c r="L13" s="844"/>
    </row>
    <row r="14" spans="3:14" ht="17.25" customHeight="1" thickBot="1" x14ac:dyDescent="0.3">
      <c r="G14" s="237"/>
      <c r="H14" s="234"/>
      <c r="J14" s="845"/>
      <c r="K14" s="846"/>
      <c r="L14" s="847"/>
    </row>
    <row r="15" spans="3:14" ht="17.25" customHeight="1" x14ac:dyDescent="0.25">
      <c r="J15" s="233"/>
      <c r="K15" s="233"/>
      <c r="L15" s="233"/>
    </row>
    <row r="16" spans="3:14" ht="17.25" customHeight="1" x14ac:dyDescent="0.25">
      <c r="J16" s="233"/>
      <c r="K16" s="233"/>
      <c r="L16" s="233"/>
    </row>
    <row r="17" spans="4:12" x14ac:dyDescent="0.25">
      <c r="F17" s="852" t="s">
        <v>105</v>
      </c>
      <c r="G17" s="852"/>
      <c r="H17" s="852"/>
      <c r="I17" s="852"/>
      <c r="J17" s="852"/>
    </row>
    <row r="18" spans="4:12" ht="15.75" x14ac:dyDescent="0.25">
      <c r="D18" s="850" t="s">
        <v>113</v>
      </c>
      <c r="E18" s="851"/>
      <c r="F18" s="853" t="s">
        <v>106</v>
      </c>
      <c r="G18" s="853"/>
      <c r="H18" s="853"/>
      <c r="I18" s="853"/>
      <c r="J18" s="853"/>
      <c r="K18" s="231">
        <v>2.1549999999999998E-3</v>
      </c>
      <c r="L18" s="231" t="s">
        <v>111</v>
      </c>
    </row>
    <row r="19" spans="4:12" ht="15.75" x14ac:dyDescent="0.25">
      <c r="D19" s="851" t="s">
        <v>114</v>
      </c>
      <c r="E19" s="851"/>
      <c r="F19" s="853" t="s">
        <v>107</v>
      </c>
      <c r="G19" s="853"/>
      <c r="H19" s="853"/>
      <c r="I19" s="853"/>
      <c r="J19" s="853"/>
      <c r="K19" s="231">
        <v>32.5</v>
      </c>
      <c r="L19" s="231" t="s">
        <v>110</v>
      </c>
    </row>
    <row r="20" spans="4:12" ht="15.75" x14ac:dyDescent="0.25">
      <c r="D20" s="851" t="s">
        <v>115</v>
      </c>
      <c r="E20" s="851"/>
      <c r="F20" s="853" t="s">
        <v>108</v>
      </c>
      <c r="G20" s="853"/>
      <c r="H20" s="853"/>
      <c r="I20" s="853"/>
      <c r="J20" s="853"/>
      <c r="K20" s="239">
        <f>G10</f>
        <v>1.5</v>
      </c>
      <c r="L20" s="231" t="s">
        <v>109</v>
      </c>
    </row>
    <row r="21" spans="4:12" ht="15.75" x14ac:dyDescent="0.25">
      <c r="D21" s="850" t="s">
        <v>116</v>
      </c>
      <c r="E21" s="851"/>
      <c r="K21" s="231">
        <v>3.1415999999999999</v>
      </c>
    </row>
    <row r="22" spans="4:12" ht="15" customHeight="1" x14ac:dyDescent="0.25">
      <c r="F22" s="854" t="s">
        <v>112</v>
      </c>
      <c r="G22" s="855"/>
      <c r="H22" s="855"/>
      <c r="I22" s="855"/>
      <c r="J22" s="855"/>
    </row>
    <row r="25" spans="4:12" x14ac:dyDescent="0.25">
      <c r="F25" s="856" t="s">
        <v>118</v>
      </c>
      <c r="G25" s="856"/>
      <c r="H25" s="856"/>
      <c r="I25" s="856"/>
      <c r="K25" s="240">
        <f>K21*K19+K18*K20</f>
        <v>102.1052325</v>
      </c>
      <c r="L25" s="238" t="s">
        <v>117</v>
      </c>
    </row>
    <row r="26" spans="4:12" x14ac:dyDescent="0.25">
      <c r="F26" s="856"/>
      <c r="G26" s="856"/>
      <c r="H26" s="856"/>
      <c r="I26" s="856"/>
    </row>
  </sheetData>
  <mergeCells count="14">
    <mergeCell ref="F25:I26"/>
    <mergeCell ref="D19:E19"/>
    <mergeCell ref="F19:J19"/>
    <mergeCell ref="D20:E20"/>
    <mergeCell ref="F20:J20"/>
    <mergeCell ref="D21:E21"/>
    <mergeCell ref="F22:J22"/>
    <mergeCell ref="D18:E18"/>
    <mergeCell ref="F18:J18"/>
    <mergeCell ref="C2:N3"/>
    <mergeCell ref="K6:K11"/>
    <mergeCell ref="G10:H10"/>
    <mergeCell ref="J12:L14"/>
    <mergeCell ref="F17:J17"/>
  </mergeCells>
  <pageMargins left="0.7" right="0.7" top="0.75" bottom="0.75" header="0.3" footer="0.3"/>
  <pageSetup scale="9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C2:N26"/>
  <sheetViews>
    <sheetView view="pageBreakPreview" zoomScale="98" zoomScaleNormal="100" zoomScaleSheetLayoutView="98" workbookViewId="0"/>
  </sheetViews>
  <sheetFormatPr baseColWidth="10" defaultRowHeight="15" x14ac:dyDescent="0.25"/>
  <cols>
    <col min="3" max="3" width="2.140625" customWidth="1"/>
    <col min="4" max="4" width="1.5703125" customWidth="1"/>
    <col min="5" max="5" width="1.85546875" customWidth="1"/>
    <col min="6" max="6" width="15.42578125" customWidth="1"/>
    <col min="7" max="7" width="1.85546875" customWidth="1"/>
    <col min="8" max="9" width="2.42578125" customWidth="1"/>
    <col min="14" max="14" width="7.5703125" customWidth="1"/>
  </cols>
  <sheetData>
    <row r="2" spans="3:14" x14ac:dyDescent="0.25">
      <c r="C2" s="857" t="s">
        <v>104</v>
      </c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</row>
    <row r="3" spans="3:14" ht="15" customHeight="1" x14ac:dyDescent="0.25"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</row>
    <row r="5" spans="3:14" ht="15.75" thickBot="1" x14ac:dyDescent="0.3">
      <c r="G5" s="237"/>
      <c r="H5" s="234"/>
    </row>
    <row r="6" spans="3:14" x14ac:dyDescent="0.25">
      <c r="F6" s="232"/>
      <c r="G6" s="235"/>
      <c r="H6" s="232"/>
      <c r="I6" s="232"/>
      <c r="J6" s="232"/>
      <c r="K6" s="838"/>
    </row>
    <row r="7" spans="3:14" x14ac:dyDescent="0.25">
      <c r="G7" s="236"/>
      <c r="K7" s="839"/>
      <c r="L7" s="231"/>
    </row>
    <row r="8" spans="3:14" x14ac:dyDescent="0.25">
      <c r="G8" s="236"/>
      <c r="K8" s="839"/>
      <c r="L8" s="231"/>
    </row>
    <row r="9" spans="3:14" x14ac:dyDescent="0.25">
      <c r="G9" s="236"/>
      <c r="K9" s="839"/>
      <c r="L9" s="231"/>
    </row>
    <row r="10" spans="3:14" x14ac:dyDescent="0.25">
      <c r="G10" s="849">
        <v>2</v>
      </c>
      <c r="H10" s="849"/>
      <c r="K10" s="839"/>
    </row>
    <row r="11" spans="3:14" ht="15.75" thickBot="1" x14ac:dyDescent="0.3">
      <c r="G11" s="236"/>
      <c r="K11" s="839"/>
    </row>
    <row r="12" spans="3:14" ht="17.25" customHeight="1" x14ac:dyDescent="0.25">
      <c r="G12" s="236"/>
      <c r="J12" s="840"/>
      <c r="K12" s="841"/>
      <c r="L12" s="842"/>
    </row>
    <row r="13" spans="3:14" ht="17.25" customHeight="1" x14ac:dyDescent="0.25">
      <c r="G13" s="236"/>
      <c r="J13" s="843"/>
      <c r="K13" s="841"/>
      <c r="L13" s="844"/>
    </row>
    <row r="14" spans="3:14" ht="17.25" customHeight="1" thickBot="1" x14ac:dyDescent="0.3">
      <c r="G14" s="237"/>
      <c r="H14" s="234"/>
      <c r="J14" s="845"/>
      <c r="K14" s="846"/>
      <c r="L14" s="847"/>
    </row>
    <row r="15" spans="3:14" ht="17.25" customHeight="1" x14ac:dyDescent="0.25">
      <c r="J15" s="233"/>
      <c r="K15" s="233"/>
      <c r="L15" s="233"/>
    </row>
    <row r="16" spans="3:14" ht="17.25" customHeight="1" x14ac:dyDescent="0.25">
      <c r="J16" s="233"/>
      <c r="K16" s="233"/>
      <c r="L16" s="233"/>
    </row>
    <row r="17" spans="4:12" x14ac:dyDescent="0.25">
      <c r="F17" s="852" t="s">
        <v>105</v>
      </c>
      <c r="G17" s="852"/>
      <c r="H17" s="852"/>
      <c r="I17" s="852"/>
      <c r="J17" s="852"/>
    </row>
    <row r="18" spans="4:12" ht="15.75" x14ac:dyDescent="0.25">
      <c r="D18" s="850" t="s">
        <v>113</v>
      </c>
      <c r="E18" s="851"/>
      <c r="F18" s="853" t="s">
        <v>106</v>
      </c>
      <c r="G18" s="853"/>
      <c r="H18" s="853"/>
      <c r="I18" s="853"/>
      <c r="J18" s="853"/>
      <c r="K18" s="231">
        <v>2.124E-3</v>
      </c>
      <c r="L18" s="231" t="s">
        <v>111</v>
      </c>
    </row>
    <row r="19" spans="4:12" ht="15.75" x14ac:dyDescent="0.25">
      <c r="D19" s="851" t="s">
        <v>114</v>
      </c>
      <c r="E19" s="851"/>
      <c r="F19" s="853" t="s">
        <v>107</v>
      </c>
      <c r="G19" s="853"/>
      <c r="H19" s="853"/>
      <c r="I19" s="853"/>
      <c r="J19" s="853"/>
      <c r="K19" s="231">
        <v>32.5</v>
      </c>
      <c r="L19" s="231" t="s">
        <v>110</v>
      </c>
    </row>
    <row r="20" spans="4:12" ht="15.75" x14ac:dyDescent="0.25">
      <c r="D20" s="851" t="s">
        <v>115</v>
      </c>
      <c r="E20" s="851"/>
      <c r="F20" s="853" t="s">
        <v>108</v>
      </c>
      <c r="G20" s="853"/>
      <c r="H20" s="853"/>
      <c r="I20" s="853"/>
      <c r="J20" s="853"/>
      <c r="K20" s="239">
        <f>G10</f>
        <v>2</v>
      </c>
      <c r="L20" s="231" t="s">
        <v>109</v>
      </c>
    </row>
    <row r="21" spans="4:12" ht="15.75" x14ac:dyDescent="0.25">
      <c r="D21" s="850" t="s">
        <v>116</v>
      </c>
      <c r="E21" s="851"/>
      <c r="K21" s="231">
        <v>3.1415999999999999</v>
      </c>
    </row>
    <row r="22" spans="4:12" ht="15" customHeight="1" x14ac:dyDescent="0.25">
      <c r="F22" s="854" t="s">
        <v>112</v>
      </c>
      <c r="G22" s="855"/>
      <c r="H22" s="855"/>
      <c r="I22" s="855"/>
      <c r="J22" s="855"/>
    </row>
    <row r="25" spans="4:12" x14ac:dyDescent="0.25">
      <c r="F25" s="856" t="s">
        <v>118</v>
      </c>
      <c r="G25" s="856"/>
      <c r="H25" s="856"/>
      <c r="I25" s="856"/>
      <c r="K25" s="240">
        <f>K21*K19+K18*K20</f>
        <v>102.10624800000001</v>
      </c>
      <c r="L25" s="238" t="s">
        <v>117</v>
      </c>
    </row>
    <row r="26" spans="4:12" x14ac:dyDescent="0.25">
      <c r="F26" s="856"/>
      <c r="G26" s="856"/>
      <c r="H26" s="856"/>
      <c r="I26" s="856"/>
    </row>
  </sheetData>
  <mergeCells count="14">
    <mergeCell ref="F25:I26"/>
    <mergeCell ref="D19:E19"/>
    <mergeCell ref="F19:J19"/>
    <mergeCell ref="D20:E20"/>
    <mergeCell ref="F20:J20"/>
    <mergeCell ref="D21:E21"/>
    <mergeCell ref="F22:J22"/>
    <mergeCell ref="D18:E18"/>
    <mergeCell ref="F18:J18"/>
    <mergeCell ref="C2:N3"/>
    <mergeCell ref="K6:K11"/>
    <mergeCell ref="G10:H10"/>
    <mergeCell ref="J12:L14"/>
    <mergeCell ref="F17:J17"/>
  </mergeCells>
  <pageMargins left="0.7" right="0.7" top="0.75" bottom="0.75" header="0.3" footer="0.3"/>
  <pageSetup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96A5-3044-4871-A37C-18DE8B88B283}">
  <sheetPr>
    <tabColor rgb="FFFFC000"/>
  </sheetPr>
  <dimension ref="C2:N26"/>
  <sheetViews>
    <sheetView view="pageBreakPreview" zoomScale="98" zoomScaleNormal="100" zoomScaleSheetLayoutView="98" workbookViewId="0"/>
  </sheetViews>
  <sheetFormatPr baseColWidth="10" defaultRowHeight="15" x14ac:dyDescent="0.25"/>
  <cols>
    <col min="3" max="3" width="2.140625" customWidth="1"/>
    <col min="4" max="4" width="1.5703125" customWidth="1"/>
    <col min="5" max="5" width="1.85546875" customWidth="1"/>
    <col min="6" max="6" width="15.42578125" customWidth="1"/>
    <col min="7" max="7" width="1.85546875" customWidth="1"/>
    <col min="8" max="9" width="2.42578125" customWidth="1"/>
    <col min="14" max="14" width="7.5703125" customWidth="1"/>
  </cols>
  <sheetData>
    <row r="2" spans="3:14" x14ac:dyDescent="0.25">
      <c r="C2" s="848" t="s">
        <v>104</v>
      </c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</row>
    <row r="3" spans="3:14" ht="15" customHeight="1" x14ac:dyDescent="0.25">
      <c r="C3" s="848"/>
      <c r="D3" s="848"/>
      <c r="E3" s="848"/>
      <c r="F3" s="848"/>
      <c r="G3" s="848"/>
      <c r="H3" s="848"/>
      <c r="I3" s="848"/>
      <c r="J3" s="848"/>
      <c r="K3" s="848"/>
      <c r="L3" s="848"/>
      <c r="M3" s="848"/>
      <c r="N3" s="848"/>
    </row>
    <row r="5" spans="3:14" ht="15.75" thickBot="1" x14ac:dyDescent="0.3">
      <c r="G5" s="237"/>
      <c r="H5" s="234"/>
    </row>
    <row r="6" spans="3:14" x14ac:dyDescent="0.25">
      <c r="F6" s="232"/>
      <c r="G6" s="235"/>
      <c r="H6" s="232"/>
      <c r="I6" s="232"/>
      <c r="J6" s="232"/>
      <c r="K6" s="838"/>
    </row>
    <row r="7" spans="3:14" x14ac:dyDescent="0.25">
      <c r="G7" s="236"/>
      <c r="K7" s="839"/>
      <c r="L7" s="231"/>
    </row>
    <row r="8" spans="3:14" x14ac:dyDescent="0.25">
      <c r="G8" s="236"/>
      <c r="K8" s="839"/>
      <c r="L8" s="231"/>
    </row>
    <row r="9" spans="3:14" x14ac:dyDescent="0.25">
      <c r="G9" s="236"/>
      <c r="K9" s="839"/>
      <c r="L9" s="231"/>
    </row>
    <row r="10" spans="3:14" x14ac:dyDescent="0.25">
      <c r="G10" s="849">
        <v>0.5</v>
      </c>
      <c r="H10" s="849"/>
      <c r="K10" s="839"/>
    </row>
    <row r="11" spans="3:14" ht="15.75" thickBot="1" x14ac:dyDescent="0.3">
      <c r="G11" s="236"/>
      <c r="K11" s="839"/>
    </row>
    <row r="12" spans="3:14" ht="17.25" customHeight="1" x14ac:dyDescent="0.25">
      <c r="G12" s="236"/>
      <c r="J12" s="840"/>
      <c r="K12" s="841"/>
      <c r="L12" s="842"/>
    </row>
    <row r="13" spans="3:14" ht="17.25" customHeight="1" x14ac:dyDescent="0.25">
      <c r="G13" s="236"/>
      <c r="J13" s="843"/>
      <c r="K13" s="841"/>
      <c r="L13" s="844"/>
    </row>
    <row r="14" spans="3:14" ht="17.25" customHeight="1" thickBot="1" x14ac:dyDescent="0.3">
      <c r="G14" s="237"/>
      <c r="H14" s="234"/>
      <c r="J14" s="845"/>
      <c r="K14" s="846"/>
      <c r="L14" s="847"/>
    </row>
    <row r="15" spans="3:14" ht="17.25" customHeight="1" x14ac:dyDescent="0.25">
      <c r="J15" s="309"/>
      <c r="K15" s="309"/>
      <c r="L15" s="309"/>
    </row>
    <row r="16" spans="3:14" ht="17.25" customHeight="1" x14ac:dyDescent="0.25">
      <c r="J16" s="309"/>
      <c r="K16" s="309"/>
      <c r="L16" s="309"/>
    </row>
    <row r="17" spans="4:12" x14ac:dyDescent="0.25">
      <c r="F17" s="852" t="s">
        <v>105</v>
      </c>
      <c r="G17" s="852"/>
      <c r="H17" s="852"/>
      <c r="I17" s="852"/>
      <c r="J17" s="852"/>
    </row>
    <row r="18" spans="4:12" ht="15.75" x14ac:dyDescent="0.25">
      <c r="D18" s="850" t="s">
        <v>113</v>
      </c>
      <c r="E18" s="851"/>
      <c r="F18" s="853" t="s">
        <v>106</v>
      </c>
      <c r="G18" s="853"/>
      <c r="H18" s="853"/>
      <c r="I18" s="853"/>
      <c r="J18" s="853"/>
      <c r="K18" s="231">
        <v>2.1930000000000001E-3</v>
      </c>
      <c r="L18" s="231" t="s">
        <v>111</v>
      </c>
    </row>
    <row r="19" spans="4:12" ht="15.75" x14ac:dyDescent="0.25">
      <c r="D19" s="851" t="s">
        <v>114</v>
      </c>
      <c r="E19" s="851"/>
      <c r="F19" s="853" t="s">
        <v>107</v>
      </c>
      <c r="G19" s="853"/>
      <c r="H19" s="853"/>
      <c r="I19" s="853"/>
      <c r="J19" s="853"/>
      <c r="K19" s="231">
        <v>32.5</v>
      </c>
      <c r="L19" s="231" t="s">
        <v>110</v>
      </c>
    </row>
    <row r="20" spans="4:12" ht="15.75" x14ac:dyDescent="0.25">
      <c r="D20" s="851" t="s">
        <v>115</v>
      </c>
      <c r="E20" s="851"/>
      <c r="F20" s="853" t="s">
        <v>108</v>
      </c>
      <c r="G20" s="853"/>
      <c r="H20" s="853"/>
      <c r="I20" s="853"/>
      <c r="J20" s="853"/>
      <c r="K20" s="239">
        <f>G10</f>
        <v>0.5</v>
      </c>
      <c r="L20" s="231" t="s">
        <v>109</v>
      </c>
    </row>
    <row r="21" spans="4:12" ht="15.75" x14ac:dyDescent="0.25">
      <c r="D21" s="850" t="s">
        <v>116</v>
      </c>
      <c r="E21" s="851"/>
      <c r="K21" s="231">
        <v>3.1415999999999999</v>
      </c>
    </row>
    <row r="22" spans="4:12" ht="15" customHeight="1" x14ac:dyDescent="0.25">
      <c r="F22" s="854" t="s">
        <v>112</v>
      </c>
      <c r="G22" s="855"/>
      <c r="H22" s="855"/>
      <c r="I22" s="855"/>
      <c r="J22" s="855"/>
    </row>
    <row r="25" spans="4:12" x14ac:dyDescent="0.25">
      <c r="F25" s="856" t="s">
        <v>118</v>
      </c>
      <c r="G25" s="856"/>
      <c r="H25" s="856"/>
      <c r="I25" s="856"/>
      <c r="K25" s="240">
        <f>K21*K19+K18*K20</f>
        <v>102.10309650000001</v>
      </c>
      <c r="L25" s="238" t="s">
        <v>117</v>
      </c>
    </row>
    <row r="26" spans="4:12" x14ac:dyDescent="0.25">
      <c r="F26" s="856"/>
      <c r="G26" s="856"/>
      <c r="H26" s="856"/>
      <c r="I26" s="856"/>
    </row>
  </sheetData>
  <mergeCells count="14">
    <mergeCell ref="D18:E18"/>
    <mergeCell ref="F18:J18"/>
    <mergeCell ref="C2:N3"/>
    <mergeCell ref="K6:K11"/>
    <mergeCell ref="G10:H10"/>
    <mergeCell ref="J12:L14"/>
    <mergeCell ref="F17:J17"/>
    <mergeCell ref="F25:I26"/>
    <mergeCell ref="D19:E19"/>
    <mergeCell ref="F19:J19"/>
    <mergeCell ref="D20:E20"/>
    <mergeCell ref="F20:J20"/>
    <mergeCell ref="D21:E21"/>
    <mergeCell ref="F22:J22"/>
  </mergeCells>
  <pageMargins left="0.7" right="0.7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16</vt:i4>
      </vt:variant>
    </vt:vector>
  </HeadingPairs>
  <TitlesOfParts>
    <vt:vector size="30" baseType="lpstr">
      <vt:lpstr>SPT 001</vt:lpstr>
      <vt:lpstr>SPT 002</vt:lpstr>
      <vt:lpstr>CUADRO RESUMEN DE RESULTADOS</vt:lpstr>
      <vt:lpstr>PESO ESPECIFICO</vt:lpstr>
      <vt:lpstr>cap carga 0.50 (1)</vt:lpstr>
      <vt:lpstr>cap carga 1.00 (1)</vt:lpstr>
      <vt:lpstr>cap carga 1.50(3)</vt:lpstr>
      <vt:lpstr>cap carga 2.00(4)</vt:lpstr>
      <vt:lpstr>cap carga 0.50 (2)</vt:lpstr>
      <vt:lpstr> cap carga 1.00 (2)</vt:lpstr>
      <vt:lpstr>cap carga 1.50 (2)</vt:lpstr>
      <vt:lpstr>cap carga 2.00 (2)</vt:lpstr>
      <vt:lpstr>cap carga 2.50 (2)</vt:lpstr>
      <vt:lpstr>cap carga 3.00 (2)</vt:lpstr>
      <vt:lpstr>'SPT 001'!_Hlk482603637</vt:lpstr>
      <vt:lpstr>'SPT 002'!_Hlk482603637</vt:lpstr>
      <vt:lpstr>' cap carga 1.00 (2)'!Área_de_impresión</vt:lpstr>
      <vt:lpstr>'cap carga 0.50 (1)'!Área_de_impresión</vt:lpstr>
      <vt:lpstr>'cap carga 0.50 (2)'!Área_de_impresión</vt:lpstr>
      <vt:lpstr>'cap carga 1.00 (1)'!Área_de_impresión</vt:lpstr>
      <vt:lpstr>'cap carga 1.50 (2)'!Área_de_impresión</vt:lpstr>
      <vt:lpstr>'cap carga 1.50(3)'!Área_de_impresión</vt:lpstr>
      <vt:lpstr>'cap carga 2.00 (2)'!Área_de_impresión</vt:lpstr>
      <vt:lpstr>'cap carga 2.00(4)'!Área_de_impresión</vt:lpstr>
      <vt:lpstr>'cap carga 2.50 (2)'!Área_de_impresión</vt:lpstr>
      <vt:lpstr>'cap carga 3.00 (2)'!Área_de_impresión</vt:lpstr>
      <vt:lpstr>'SPT 001'!Área_de_impresión</vt:lpstr>
      <vt:lpstr>'SPT 002'!Área_de_impresión</vt:lpstr>
      <vt:lpstr>'SPT 001'!Títulos_a_imprimir</vt:lpstr>
      <vt:lpstr>'SPT 002'!Títulos_a_imprimir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Suelo</dc:creator>
  <cp:lastModifiedBy>Francisco  Granados Cañas</cp:lastModifiedBy>
  <cp:lastPrinted>2023-12-17T07:57:11Z</cp:lastPrinted>
  <dcterms:created xsi:type="dcterms:W3CDTF">2016-01-06T22:28:57Z</dcterms:created>
  <dcterms:modified xsi:type="dcterms:W3CDTF">2024-02-13T15:05:17Z</dcterms:modified>
</cp:coreProperties>
</file>