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216\Desktop\"/>
    </mc:Choice>
  </mc:AlternateContent>
  <xr:revisionPtr revIDLastSave="0" documentId="13_ncr:1_{00CF1092-9FA3-4F55-A4A8-0BEA211F6695}" xr6:coauthVersionLast="47" xr6:coauthVersionMax="47" xr10:uidLastSave="{00000000-0000-0000-0000-000000000000}"/>
  <bookViews>
    <workbookView xWindow="-108" yWindow="-108" windowWidth="23256" windowHeight="12456" tabRatio="0" xr2:uid="{581FC77B-E6E2-48A3-9919-181CC4F82529}"/>
  </bookViews>
  <sheets>
    <sheet name="Planilha1" sheetId="1" r:id="rId1"/>
    <sheet name="Planilha2" sheetId="2" r:id="rId2"/>
  </sheets>
  <definedNames>
    <definedName name="aporte">Planilha1!$C$22</definedName>
    <definedName name="patrimonio">Planilha1!$C$25</definedName>
    <definedName name="qtde_anos">Planilha1!$C$23</definedName>
    <definedName name="rendimento_carteira">Planilha1!$D$17</definedName>
    <definedName name="salario">Planilha1!$D$16</definedName>
    <definedName name="sugestao_investimento">Planilha1!$D$18</definedName>
    <definedName name="tx_mensal">Planilha1!$C$24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44" i="1" l="1"/>
  <c r="D44" i="1" s="1"/>
  <c r="C45" i="1"/>
  <c r="D45" i="1" s="1"/>
  <c r="C46" i="1"/>
  <c r="D46" i="1" s="1"/>
  <c r="C47" i="1"/>
  <c r="D47" i="1" s="1"/>
  <c r="C48" i="1"/>
  <c r="D48" i="1" s="1"/>
  <c r="C43" i="1"/>
  <c r="D43" i="1" s="1"/>
  <c r="A12" i="2"/>
  <c r="A13" i="2"/>
  <c r="A14" i="2"/>
  <c r="A15" i="2"/>
  <c r="A16" i="2"/>
  <c r="A17" i="2"/>
  <c r="A18" i="2"/>
  <c r="A19" i="2"/>
  <c r="A20" i="2"/>
  <c r="A21" i="2"/>
  <c r="A22" i="2"/>
  <c r="A23" i="2"/>
  <c r="A6" i="2"/>
  <c r="A7" i="2"/>
  <c r="A8" i="2"/>
  <c r="A9" i="2"/>
  <c r="A10" i="2"/>
  <c r="A11" i="2"/>
  <c r="C25" i="1"/>
  <c r="C26" i="1" s="1"/>
  <c r="D18" i="1"/>
  <c r="C31" i="1"/>
  <c r="D31" i="1" s="1"/>
  <c r="C32" i="1"/>
  <c r="D32" i="1" s="1"/>
  <c r="C33" i="1"/>
  <c r="D33" i="1" s="1"/>
  <c r="C34" i="1"/>
  <c r="D34" i="1" s="1"/>
  <c r="C30" i="1"/>
  <c r="D30" i="1" s="1"/>
  <c r="D49" i="1" l="1"/>
</calcChain>
</file>

<file path=xl/sharedStrings.xml><?xml version="1.0" encoding="utf-8"?>
<sst xmlns="http://schemas.openxmlformats.org/spreadsheetml/2006/main" count="69" uniqueCount="34">
  <si>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</si>
  <si>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</si>
  <si>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</si>
  <si>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</si>
  <si>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</si>
  <si>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</si>
  <si>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CENÁRIOS</t>
  </si>
  <si>
    <t>QUANTO EM 10 ANOS?</t>
  </si>
  <si>
    <t>QUANTO EM 20 ANOS?</t>
  </si>
  <si>
    <t>QUANTO EM 30 ANOS?</t>
  </si>
  <si>
    <t>QUANTO EM 5   ANOS?</t>
  </si>
  <si>
    <t>QUANTO EM 2   ANOS?</t>
  </si>
  <si>
    <t>DIVIDENDOS</t>
  </si>
  <si>
    <t>CONFIGURAÇÕES</t>
  </si>
  <si>
    <t>SALÁRIO</t>
  </si>
  <si>
    <t>RENDIMENTO CARTEIRA</t>
  </si>
  <si>
    <t xml:space="preserve">PERFIL   </t>
  </si>
  <si>
    <t>MODERADO</t>
  </si>
  <si>
    <t>VALOR A SER INVESTIDO POR MÊS</t>
  </si>
  <si>
    <t>TIPO DE FII</t>
  </si>
  <si>
    <t>VALORES</t>
  </si>
  <si>
    <t>PERCENTUAL SUGERIDO</t>
  </si>
  <si>
    <t>PAPEL</t>
  </si>
  <si>
    <t>TIJOLO</t>
  </si>
  <si>
    <t>HÍBRIDOS</t>
  </si>
  <si>
    <t>FOFs</t>
  </si>
  <si>
    <t>DESENVOLVIMENTO</t>
  </si>
  <si>
    <t>HOTELARIA</t>
  </si>
  <si>
    <t>CONSERVADOR</t>
  </si>
  <si>
    <t>PERFIL</t>
  </si>
  <si>
    <t>AGRESSIVO</t>
  </si>
  <si>
    <t>%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</si>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</sst>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$&quot;\ #,##0;[Red]\-&quot;R$&quot;\ #,##0"/>
    <numFmt numFmtId="8" formatCode="&quot;R$&quot;\ #,##0.00;[Red]\-&quot;R$&quot;\ #,##0.00"/>
    <numFmt numFmtId="164" formatCode="&quot;R$&quot;\ #,##0.00"/>
  </numFmts>
  <fonts count="13" x14ac:knownFonts="1">
    <font>
      <sz val="8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color rgb="FF006100"/>
      <name val="Aptos Narrow"/>
      <family val="2"/>
      <scheme val="minor"/>
    </font>
    <font>
      <sz val="8"/>
      <color theme="0"/>
      <name val="Aptos Narrow"/>
      <family val="2"/>
      <scheme val="minor"/>
    </font>
    <font>
      <sz val="12"/>
      <color theme="0"/>
      <name val="Aptos Black"/>
      <family val="2"/>
    </font>
    <font>
      <b/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4"/>
      <color theme="0"/>
      <name val="Aptos Black"/>
      <family val="2"/>
    </font>
    <font>
      <b/>
      <sz val="12"/>
      <color theme="6"/>
      <name val="Arial"/>
      <family val="2"/>
    </font>
    <font>
      <sz val="12"/>
      <color rgb="FF0061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badi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indexed="64"/>
      </right>
      <top/>
      <bottom style="thick">
        <color theme="0"/>
      </bottom>
      <diagonal/>
    </border>
    <border>
      <left style="thick">
        <color indexed="64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theme="0"/>
      </bottom>
      <diagonal/>
    </border>
    <border>
      <left style="thick">
        <color indexed="64"/>
      </left>
      <right style="thick">
        <color theme="0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/>
      <top style="thin">
        <color indexed="64"/>
      </top>
      <bottom style="thick">
        <color theme="0"/>
      </bottom>
      <diagonal/>
    </border>
    <border>
      <left/>
      <right style="thick">
        <color indexed="64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indexed="64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indexed="64"/>
      </bottom>
      <diagonal/>
    </border>
    <border>
      <left/>
      <right style="thick">
        <color indexed="64"/>
      </right>
      <top style="thick">
        <color theme="0"/>
      </top>
      <bottom style="thick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3">
    <xf numFmtId="0" fontId="0" fillId="0" borderId="0" xfId="0"/>
    <xf numFmtId="0" fontId="3" fillId="3" borderId="0" xfId="0" applyFont="1" applyFill="1"/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Alignment="1">
      <alignment horizontal="left" indent="5"/>
    </xf>
    <xf numFmtId="0" fontId="4" fillId="5" borderId="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left" indent="5"/>
    </xf>
    <xf numFmtId="0" fontId="5" fillId="4" borderId="8" xfId="0" applyFont="1" applyFill="1" applyBorder="1" applyAlignment="1">
      <alignment horizontal="left" indent="5"/>
    </xf>
    <xf numFmtId="0" fontId="5" fillId="4" borderId="10" xfId="0" applyFont="1" applyFill="1" applyBorder="1" applyAlignment="1">
      <alignment horizontal="left" indent="5"/>
    </xf>
    <xf numFmtId="0" fontId="5" fillId="4" borderId="6" xfId="0" applyFont="1" applyFill="1" applyBorder="1" applyAlignment="1">
      <alignment horizontal="left" indent="6"/>
    </xf>
    <xf numFmtId="0" fontId="5" fillId="4" borderId="8" xfId="0" applyFont="1" applyFill="1" applyBorder="1" applyAlignment="1">
      <alignment horizontal="left" indent="6"/>
    </xf>
    <xf numFmtId="0" fontId="9" fillId="7" borderId="8" xfId="0" applyFont="1" applyFill="1" applyBorder="1" applyAlignment="1">
      <alignment horizontal="left" indent="6"/>
    </xf>
    <xf numFmtId="0" fontId="9" fillId="7" borderId="10" xfId="0" applyFont="1" applyFill="1" applyBorder="1" applyAlignment="1">
      <alignment horizontal="left" indent="6"/>
    </xf>
    <xf numFmtId="0" fontId="10" fillId="2" borderId="0" xfId="2" applyFont="1" applyBorder="1" applyAlignment="1">
      <alignment horizontal="center"/>
    </xf>
    <xf numFmtId="0" fontId="10" fillId="2" borderId="0" xfId="2" applyFont="1" applyBorder="1" applyAlignment="1">
      <alignment horizontal="right"/>
    </xf>
    <xf numFmtId="0" fontId="5" fillId="4" borderId="17" xfId="0" applyFont="1" applyFill="1" applyBorder="1"/>
    <xf numFmtId="6" fontId="7" fillId="4" borderId="18" xfId="0" applyNumberFormat="1" applyFont="1" applyFill="1" applyBorder="1"/>
    <xf numFmtId="0" fontId="5" fillId="4" borderId="19" xfId="0" applyFont="1" applyFill="1" applyBorder="1"/>
    <xf numFmtId="10" fontId="7" fillId="4" borderId="20" xfId="0" applyNumberFormat="1" applyFont="1" applyFill="1" applyBorder="1"/>
    <xf numFmtId="0" fontId="5" fillId="4" borderId="21" xfId="0" applyFont="1" applyFill="1" applyBorder="1"/>
    <xf numFmtId="6" fontId="7" fillId="4" borderId="22" xfId="0" applyNumberFormat="1" applyFont="1" applyFill="1" applyBorder="1" applyAlignment="1">
      <alignment horizontal="right"/>
    </xf>
    <xf numFmtId="164" fontId="6" fillId="4" borderId="2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164" fontId="6" fillId="4" borderId="7" xfId="0" applyNumberFormat="1" applyFont="1" applyFill="1" applyBorder="1" applyAlignment="1">
      <alignment horizontal="center" vertical="center"/>
    </xf>
    <xf numFmtId="164" fontId="6" fillId="4" borderId="9" xfId="0" applyNumberFormat="1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left" indent="6"/>
    </xf>
    <xf numFmtId="164" fontId="6" fillId="4" borderId="11" xfId="0" applyNumberFormat="1" applyFont="1" applyFill="1" applyBorder="1" applyAlignment="1">
      <alignment horizontal="center" vertical="center"/>
    </xf>
    <xf numFmtId="164" fontId="6" fillId="4" borderId="12" xfId="0" applyNumberFormat="1" applyFont="1" applyFill="1" applyBorder="1" applyAlignment="1">
      <alignment horizontal="center" vertical="center"/>
    </xf>
    <xf numFmtId="8" fontId="6" fillId="0" borderId="0" xfId="0" applyNumberFormat="1" applyFont="1"/>
    <xf numFmtId="0" fontId="12" fillId="8" borderId="0" xfId="0" applyFont="1" applyFill="1"/>
    <xf numFmtId="0" fontId="6" fillId="8" borderId="0" xfId="0" applyFont="1" applyFill="1"/>
    <xf numFmtId="0" fontId="6" fillId="9" borderId="0" xfId="0" applyFont="1" applyFill="1"/>
    <xf numFmtId="8" fontId="6" fillId="9" borderId="0" xfId="0" applyNumberFormat="1" applyFont="1" applyFill="1"/>
    <xf numFmtId="9" fontId="6" fillId="0" borderId="0" xfId="0" applyNumberFormat="1" applyFont="1" applyAlignment="1">
      <alignment horizontal="center" vertical="center"/>
    </xf>
    <xf numFmtId="8" fontId="11" fillId="8" borderId="0" xfId="0" applyNumberFormat="1" applyFont="1" applyFill="1"/>
    <xf numFmtId="0" fontId="12" fillId="8" borderId="0" xfId="0" applyFont="1" applyFill="1" applyAlignment="1">
      <alignment horizontal="right"/>
    </xf>
    <xf numFmtId="9" fontId="6" fillId="0" borderId="0" xfId="1" applyFont="1"/>
    <xf numFmtId="8" fontId="6" fillId="7" borderId="11" xfId="0" applyNumberFormat="1" applyFont="1" applyFill="1" applyBorder="1" applyAlignment="1">
      <alignment horizontal="right" vertical="center"/>
    </xf>
    <xf numFmtId="8" fontId="6" fillId="7" borderId="12" xfId="0" applyNumberFormat="1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0" fontId="6" fillId="4" borderId="9" xfId="0" applyFont="1" applyFill="1" applyBorder="1" applyAlignment="1">
      <alignment horizontal="right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right" vertical="center"/>
    </xf>
    <xf numFmtId="164" fontId="6" fillId="4" borderId="7" xfId="0" applyNumberFormat="1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/>
    </xf>
    <xf numFmtId="10" fontId="6" fillId="4" borderId="9" xfId="1" applyNumberFormat="1" applyFont="1" applyFill="1" applyBorder="1" applyAlignment="1">
      <alignment horizontal="right"/>
    </xf>
    <xf numFmtId="8" fontId="6" fillId="7" borderId="1" xfId="0" applyNumberFormat="1" applyFont="1" applyFill="1" applyBorder="1" applyAlignment="1">
      <alignment horizontal="right" vertical="center"/>
    </xf>
    <xf numFmtId="8" fontId="6" fillId="7" borderId="9" xfId="0" applyNumberFormat="1" applyFont="1" applyFill="1" applyBorder="1" applyAlignment="1">
      <alignment horizontal="right" vertical="center"/>
    </xf>
  </cellXfs>
  <cellStyles count="3">
    <cellStyle name="Bom" xfId="2" builtinId="26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53340</xdr:rowOff>
    </xdr:from>
    <xdr:to>
      <xdr:col>5</xdr:col>
      <xdr:colOff>245166</xdr:colOff>
      <xdr:row>11</xdr:row>
      <xdr:rowOff>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EA7253B-EBF6-2ECF-505A-F172B96AE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8801100" cy="1318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20959-1FC7-4AAF-883D-872CB719608C}">
  <dimension ref="A1:J109"/>
  <sheetViews>
    <sheetView showGridLines="0" showRowColHeaders="0" tabSelected="1" topLeftCell="A10" zoomScale="115" zoomScaleNormal="115" workbookViewId="0">
      <selection activeCell="C24" sqref="C24:D24"/>
    </sheetView>
  </sheetViews>
  <sheetFormatPr defaultColWidth="0" defaultRowHeight="10.8" zeroHeight="1" x14ac:dyDescent="0.25"/>
  <cols>
    <col min="1" max="1" width="5" customWidth="1"/>
    <col min="2" max="2" width="58.7109375" customWidth="1"/>
    <col min="3" max="3" width="50" customWidth="1"/>
    <col min="4" max="4" width="29" customWidth="1"/>
    <col min="5" max="5" width="17.7109375" customWidth="1"/>
    <col min="6" max="6" width="9.140625"/>
    <col min="7" max="9" width="0" hidden="1" customWidth="1"/>
    <col min="10" max="10" width="10.28515625" hidden="1" customWidth="1"/>
    <col min="11" max="11" width="0" hidden="1" customWidth="1"/>
  </cols>
  <sheetData>
    <row r="1" spans="2:5" x14ac:dyDescent="0.25"/>
    <row r="2" spans="2:5" x14ac:dyDescent="0.25"/>
    <row r="3" spans="2:5" x14ac:dyDescent="0.25"/>
    <row r="4" spans="2:5" x14ac:dyDescent="0.25"/>
    <row r="5" spans="2:5" x14ac:dyDescent="0.25"/>
    <row r="6" spans="2:5" x14ac:dyDescent="0.25"/>
    <row r="7" spans="2:5" x14ac:dyDescent="0.25"/>
    <row r="8" spans="2:5" x14ac:dyDescent="0.25"/>
    <row r="9" spans="2:5" x14ac:dyDescent="0.25"/>
    <row r="10" spans="2:5" x14ac:dyDescent="0.25"/>
    <row r="11" spans="2:5" x14ac:dyDescent="0.25"/>
    <row r="12" spans="2:5" x14ac:dyDescent="0.25"/>
    <row r="13" spans="2:5" x14ac:dyDescent="0.25"/>
    <row r="14" spans="2:5" ht="11.4" thickBot="1" x14ac:dyDescent="0.3"/>
    <row r="15" spans="2:5" ht="37.200000000000003" customHeight="1" thickTop="1" x14ac:dyDescent="0.25">
      <c r="B15" s="44" t="s">
        <v>13</v>
      </c>
      <c r="C15" s="45"/>
      <c r="D15" s="46"/>
    </row>
    <row r="16" spans="2:5" ht="16.2" thickBot="1" x14ac:dyDescent="0.35">
      <c r="B16" s="6" t="s">
        <v>14</v>
      </c>
      <c r="C16" s="15"/>
      <c r="D16" s="16">
        <v>3800</v>
      </c>
      <c r="E16" s="4"/>
    </row>
    <row r="17" spans="1:7" ht="16.8" thickTop="1" thickBot="1" x14ac:dyDescent="0.35">
      <c r="B17" s="7" t="s">
        <v>15</v>
      </c>
      <c r="C17" s="17"/>
      <c r="D17" s="18">
        <v>8.9999999999999993E-3</v>
      </c>
    </row>
    <row r="18" spans="1:7" ht="16.8" thickTop="1" thickBot="1" x14ac:dyDescent="0.35">
      <c r="B18" s="8" t="s">
        <v>33</v>
      </c>
      <c r="C18" s="19"/>
      <c r="D18" s="20">
        <f>D16*30%</f>
        <v>1140</v>
      </c>
    </row>
    <row r="19" spans="1:7" ht="16.2" thickTop="1" x14ac:dyDescent="0.3">
      <c r="B19" s="3"/>
      <c r="C19" s="3"/>
      <c r="D19" s="3"/>
    </row>
    <row r="20" spans="1:7" ht="16.2" thickBot="1" x14ac:dyDescent="0.35">
      <c r="B20" s="3"/>
      <c r="C20" s="3"/>
      <c r="D20" s="3"/>
    </row>
    <row r="21" spans="1:7" ht="37.200000000000003" customHeight="1" thickTop="1" x14ac:dyDescent="0.25">
      <c r="B21" s="41" t="s">
        <v>5</v>
      </c>
      <c r="C21" s="42"/>
      <c r="D21" s="43"/>
    </row>
    <row r="22" spans="1:7" ht="16.2" thickBot="1" x14ac:dyDescent="0.35">
      <c r="B22" s="9" t="s">
        <v>0</v>
      </c>
      <c r="C22" s="47">
        <v>1140</v>
      </c>
      <c r="D22" s="48"/>
    </row>
    <row r="23" spans="1:7" ht="16.8" thickTop="1" thickBot="1" x14ac:dyDescent="0.35">
      <c r="B23" s="10" t="s">
        <v>1</v>
      </c>
      <c r="C23" s="39">
        <v>5</v>
      </c>
      <c r="D23" s="40"/>
    </row>
    <row r="24" spans="1:7" ht="16.8" thickTop="1" thickBot="1" x14ac:dyDescent="0.35">
      <c r="B24" s="10" t="s">
        <v>2</v>
      </c>
      <c r="C24" s="49">
        <v>1.0789999999999999E-2</v>
      </c>
      <c r="D24" s="50"/>
      <c r="G24" s="2"/>
    </row>
    <row r="25" spans="1:7" ht="16.8" thickTop="1" thickBot="1" x14ac:dyDescent="0.35">
      <c r="B25" s="11" t="s">
        <v>3</v>
      </c>
      <c r="C25" s="51">
        <f>FV(tx_mensal,qtde_anos*12,aporte*-1)</f>
        <v>95505.68195827592</v>
      </c>
      <c r="D25" s="52"/>
    </row>
    <row r="26" spans="1:7" ht="16.8" thickTop="1" thickBot="1" x14ac:dyDescent="0.35">
      <c r="B26" s="12" t="s">
        <v>4</v>
      </c>
      <c r="C26" s="37">
        <f>patrimonio*rendimento_carteira</f>
        <v>859.5511376244832</v>
      </c>
      <c r="D26" s="38"/>
    </row>
    <row r="27" spans="1:7" ht="16.2" thickTop="1" x14ac:dyDescent="0.3">
      <c r="B27" s="3"/>
      <c r="C27" s="3"/>
      <c r="D27" s="3"/>
    </row>
    <row r="28" spans="1:7" ht="16.2" thickBot="1" x14ac:dyDescent="0.35">
      <c r="B28" s="3"/>
      <c r="C28" s="3"/>
      <c r="D28" s="3"/>
    </row>
    <row r="29" spans="1:7" ht="39.6" customHeight="1" thickTop="1" x14ac:dyDescent="0.25">
      <c r="B29" s="41" t="s">
        <v>6</v>
      </c>
      <c r="C29" s="42"/>
      <c r="D29" s="5" t="s">
        <v>12</v>
      </c>
    </row>
    <row r="30" spans="1:7" ht="16.2" thickBot="1" x14ac:dyDescent="0.35">
      <c r="A30" s="1">
        <v>2</v>
      </c>
      <c r="B30" s="9" t="s">
        <v>11</v>
      </c>
      <c r="C30" s="21">
        <f>FV($C$24,$A30*12,$C$22*-1)</f>
        <v>31039.495119315547</v>
      </c>
      <c r="D30" s="23">
        <f>C30*rendimento_carteira</f>
        <v>279.35545607383989</v>
      </c>
    </row>
    <row r="31" spans="1:7" ht="16.8" thickTop="1" thickBot="1" x14ac:dyDescent="0.35">
      <c r="A31" s="1">
        <v>5</v>
      </c>
      <c r="B31" s="10" t="s">
        <v>10</v>
      </c>
      <c r="C31" s="22">
        <f t="shared" ref="C31:C34" si="0">FV($C$24,$A31*12,$C$22*-1)</f>
        <v>95505.68195827592</v>
      </c>
      <c r="D31" s="24">
        <f>C31*rendimento_carteira</f>
        <v>859.5511376244832</v>
      </c>
    </row>
    <row r="32" spans="1:7" ht="16.8" thickTop="1" thickBot="1" x14ac:dyDescent="0.35">
      <c r="A32" s="1">
        <v>10</v>
      </c>
      <c r="B32" s="10" t="s">
        <v>7</v>
      </c>
      <c r="C32" s="22">
        <f t="shared" si="0"/>
        <v>277344.00228439632</v>
      </c>
      <c r="D32" s="24">
        <f>C32*rendimento_carteira</f>
        <v>2496.0960205595666</v>
      </c>
    </row>
    <row r="33" spans="1:4" ht="16.8" thickTop="1" thickBot="1" x14ac:dyDescent="0.35">
      <c r="A33" s="1">
        <v>20</v>
      </c>
      <c r="B33" s="10" t="s">
        <v>8</v>
      </c>
      <c r="C33" s="22">
        <f t="shared" si="0"/>
        <v>1282726.1761106718</v>
      </c>
      <c r="D33" s="24">
        <f>C33*rendimento_carteira</f>
        <v>11544.535584996045</v>
      </c>
    </row>
    <row r="34" spans="1:4" ht="16.8" thickTop="1" thickBot="1" x14ac:dyDescent="0.35">
      <c r="A34" s="1">
        <v>30</v>
      </c>
      <c r="B34" s="25" t="s">
        <v>9</v>
      </c>
      <c r="C34" s="26">
        <f t="shared" si="0"/>
        <v>4927273.4067053748</v>
      </c>
      <c r="D34" s="27">
        <f>C34*rendimento_carteira</f>
        <v>44345.46066034837</v>
      </c>
    </row>
    <row r="35" spans="1:4" ht="16.2" thickTop="1" x14ac:dyDescent="0.3">
      <c r="B35" s="3"/>
      <c r="C35" s="3"/>
      <c r="D35" s="3"/>
    </row>
    <row r="36" spans="1:4" x14ac:dyDescent="0.25"/>
    <row r="37" spans="1:4" x14ac:dyDescent="0.25"/>
    <row r="38" spans="1:4" ht="15.6" x14ac:dyDescent="0.3">
      <c r="B38" s="13" t="s">
        <v>16</v>
      </c>
      <c r="C38" s="14" t="s">
        <v>30</v>
      </c>
      <c r="D38" s="13"/>
    </row>
    <row r="39" spans="1:4" ht="15.6" x14ac:dyDescent="0.3">
      <c r="B39" s="31" t="s">
        <v>18</v>
      </c>
      <c r="C39" s="32">
        <f>aporte</f>
        <v>1140</v>
      </c>
      <c r="D39" s="31"/>
    </row>
    <row r="40" spans="1:4" x14ac:dyDescent="0.25"/>
    <row r="41" spans="1:4" x14ac:dyDescent="0.25"/>
    <row r="42" spans="1:4" ht="24.6" customHeight="1" x14ac:dyDescent="0.3">
      <c r="B42" s="29" t="s">
        <v>19</v>
      </c>
      <c r="C42" s="29" t="s">
        <v>21</v>
      </c>
      <c r="D42" s="35" t="s">
        <v>20</v>
      </c>
    </row>
    <row r="43" spans="1:4" ht="15.6" x14ac:dyDescent="0.3">
      <c r="B43" s="3" t="s">
        <v>22</v>
      </c>
      <c r="C43" s="36">
        <f>VLOOKUP($C$38 &amp; "-" &amp; B43,Planilha2!$A$4:$D$23,4,FALSE)</f>
        <v>0.5</v>
      </c>
      <c r="D43" s="28">
        <f>C43*$C$39</f>
        <v>570</v>
      </c>
    </row>
    <row r="44" spans="1:4" ht="15.6" x14ac:dyDescent="0.3">
      <c r="B44" s="3" t="s">
        <v>23</v>
      </c>
      <c r="C44" s="36">
        <f>VLOOKUP($C$38 &amp; "-" &amp; B44,Planilha2!$A$4:$D$23,4,FALSE)</f>
        <v>0.1</v>
      </c>
      <c r="D44" s="28">
        <f t="shared" ref="D44:D47" si="1">C44*$C$39</f>
        <v>114</v>
      </c>
    </row>
    <row r="45" spans="1:4" ht="15.6" x14ac:dyDescent="0.3">
      <c r="B45" s="3" t="s">
        <v>24</v>
      </c>
      <c r="C45" s="36">
        <f>VLOOKUP($C$38 &amp; "-" &amp; B45,Planilha2!$A$4:$D$23,4,FALSE)</f>
        <v>0.05</v>
      </c>
      <c r="D45" s="28">
        <f t="shared" si="1"/>
        <v>57</v>
      </c>
    </row>
    <row r="46" spans="1:4" ht="15.6" x14ac:dyDescent="0.3">
      <c r="B46" s="3" t="s">
        <v>25</v>
      </c>
      <c r="C46" s="36">
        <f>VLOOKUP($C$38 &amp; "-" &amp; B46,Planilha2!$A$4:$D$23,4,FALSE)</f>
        <v>0.05</v>
      </c>
      <c r="D46" s="28">
        <f t="shared" si="1"/>
        <v>57</v>
      </c>
    </row>
    <row r="47" spans="1:4" ht="15.6" x14ac:dyDescent="0.3">
      <c r="B47" s="3" t="s">
        <v>26</v>
      </c>
      <c r="C47" s="36">
        <f>VLOOKUP($C$38 &amp; "-" &amp; B47,Planilha2!$A$4:$D$23,4,FALSE)</f>
        <v>0.2</v>
      </c>
      <c r="D47" s="28">
        <f t="shared" si="1"/>
        <v>228</v>
      </c>
    </row>
    <row r="48" spans="1:4" ht="15.6" x14ac:dyDescent="0.3">
      <c r="B48" s="3" t="s">
        <v>27</v>
      </c>
      <c r="C48" s="36">
        <f>VLOOKUP($C$38 &amp; "-" &amp; B48,Planilha2!$A$4:$D$23,4,FALSE)</f>
        <v>0.1</v>
      </c>
      <c r="D48" s="28">
        <f>C48*$C$39</f>
        <v>114</v>
      </c>
    </row>
    <row r="49" spans="2:4" ht="15.6" x14ac:dyDescent="0.3">
      <c r="B49" s="30"/>
      <c r="C49" s="30"/>
      <c r="D49" s="34">
        <f>SUM(D43:D48)</f>
        <v>1140</v>
      </c>
    </row>
    <row r="50" spans="2:4" ht="15.6" x14ac:dyDescent="0.3">
      <c r="B50" s="3"/>
      <c r="C50" s="3"/>
      <c r="D50" s="28"/>
    </row>
    <row r="51" spans="2:4" ht="15.6" x14ac:dyDescent="0.3">
      <c r="B51" s="3"/>
      <c r="C51" s="3"/>
      <c r="D51" s="3"/>
    </row>
    <row r="52" spans="2:4" ht="15.6" x14ac:dyDescent="0.3">
      <c r="B52" s="3"/>
      <c r="C52" s="3"/>
      <c r="D52" s="3"/>
    </row>
    <row r="53" spans="2:4" ht="15.6" x14ac:dyDescent="0.3">
      <c r="B53" s="3"/>
      <c r="C53" s="3"/>
      <c r="D53" s="3"/>
    </row>
    <row r="54" spans="2:4" ht="15.6" x14ac:dyDescent="0.3">
      <c r="B54" s="3"/>
      <c r="C54" s="3"/>
      <c r="D54" s="3"/>
    </row>
    <row r="55" spans="2:4" x14ac:dyDescent="0.25"/>
    <row r="56" spans="2:4" x14ac:dyDescent="0.25"/>
    <row r="57" spans="2:4" x14ac:dyDescent="0.25"/>
    <row r="58" spans="2:4" x14ac:dyDescent="0.25"/>
    <row r="59" spans="2:4" x14ac:dyDescent="0.25"/>
    <row r="60" spans="2:4" x14ac:dyDescent="0.25"/>
    <row r="61" spans="2:4" x14ac:dyDescent="0.25"/>
    <row r="62" spans="2:4" x14ac:dyDescent="0.25"/>
    <row r="63" spans="2:4" x14ac:dyDescent="0.25"/>
    <row r="64" spans="2:4" x14ac:dyDescent="0.25"/>
    <row r="65" customFormat="1" hidden="1" x14ac:dyDescent="0.25"/>
    <row r="66" customFormat="1" hidden="1" x14ac:dyDescent="0.25"/>
    <row r="67" customFormat="1" x14ac:dyDescent="0.25"/>
    <row r="68" customFormat="1" x14ac:dyDescent="0.25"/>
    <row r="69" customFormat="1" x14ac:dyDescent="0.25"/>
    <row r="70" customFormat="1" hidden="1" x14ac:dyDescent="0.25"/>
    <row r="71" customFormat="1" hidden="1" x14ac:dyDescent="0.25"/>
    <row r="72" customFormat="1" hidden="1" x14ac:dyDescent="0.25"/>
    <row r="73" customFormat="1" hidden="1" x14ac:dyDescent="0.25"/>
    <row r="74" customFormat="1" hidden="1" x14ac:dyDescent="0.25"/>
    <row r="75" customFormat="1" hidden="1" x14ac:dyDescent="0.25"/>
    <row r="76" customFormat="1" hidden="1" x14ac:dyDescent="0.25"/>
    <row r="77" customFormat="1" hidden="1" x14ac:dyDescent="0.25"/>
    <row r="78" customFormat="1" hidden="1" x14ac:dyDescent="0.25"/>
    <row r="79" customFormat="1" hidden="1" x14ac:dyDescent="0.25"/>
    <row r="80" customFormat="1" hidden="1" x14ac:dyDescent="0.25"/>
    <row r="81" customFormat="1" hidden="1" x14ac:dyDescent="0.25"/>
    <row r="82" customFormat="1" hidden="1" x14ac:dyDescent="0.25"/>
    <row r="83" customFormat="1" hidden="1" x14ac:dyDescent="0.25"/>
    <row r="84" customFormat="1" hidden="1" x14ac:dyDescent="0.25"/>
    <row r="85" customFormat="1" hidden="1" x14ac:dyDescent="0.25"/>
    <row r="86" customFormat="1" hidden="1" x14ac:dyDescent="0.25"/>
    <row r="87" customFormat="1" hidden="1" x14ac:dyDescent="0.25"/>
    <row r="88" customFormat="1" hidden="1" x14ac:dyDescent="0.25"/>
    <row r="89" customFormat="1" hidden="1" x14ac:dyDescent="0.25"/>
    <row r="90" customFormat="1" hidden="1" x14ac:dyDescent="0.25"/>
    <row r="91" customFormat="1" hidden="1" x14ac:dyDescent="0.25"/>
    <row r="92" customFormat="1" hidden="1" x14ac:dyDescent="0.25"/>
    <row r="93" customFormat="1" hidden="1" x14ac:dyDescent="0.25"/>
    <row r="94" customFormat="1" hidden="1" x14ac:dyDescent="0.25"/>
    <row r="95" customFormat="1" hidden="1" x14ac:dyDescent="0.25"/>
    <row r="96" customFormat="1" hidden="1" x14ac:dyDescent="0.25"/>
    <row r="97" customFormat="1" hidden="1" x14ac:dyDescent="0.25"/>
    <row r="98" customFormat="1" hidden="1" x14ac:dyDescent="0.25"/>
    <row r="99" customFormat="1" hidden="1" x14ac:dyDescent="0.25"/>
    <row r="100" customFormat="1" hidden="1" x14ac:dyDescent="0.25"/>
    <row r="101" customFormat="1" hidden="1" x14ac:dyDescent="0.25"/>
    <row r="102" customFormat="1" hidden="1" x14ac:dyDescent="0.25"/>
    <row r="103" customFormat="1" hidden="1" x14ac:dyDescent="0.25"/>
    <row r="104" customFormat="1" hidden="1" x14ac:dyDescent="0.25"/>
    <row r="105" customFormat="1" hidden="1" x14ac:dyDescent="0.25"/>
    <row r="106" customFormat="1" hidden="1" x14ac:dyDescent="0.25"/>
    <row r="107" customFormat="1" hidden="1" x14ac:dyDescent="0.25"/>
    <row r="108" customFormat="1" hidden="1" x14ac:dyDescent="0.25"/>
    <row r="109" customFormat="1" x14ac:dyDescent="0.25"/>
  </sheetData>
  <mergeCells count="8">
    <mergeCell ref="C26:D26"/>
    <mergeCell ref="C23:D23"/>
    <mergeCell ref="B21:D21"/>
    <mergeCell ref="B29:C29"/>
    <mergeCell ref="B15:D15"/>
    <mergeCell ref="C22:D22"/>
    <mergeCell ref="C24:D24"/>
    <mergeCell ref="C25:D25"/>
  </mergeCells>
  <dataValidations count="1">
    <dataValidation type="list" allowBlank="1" showInputMessage="1" showErrorMessage="1" sqref="C38" xr:uid="{BFC10DE1-739C-42C9-9A53-2D3EE892D5F8}">
      <formula1>"AGRESSIVO,CONSERVADOR,MODERADO"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B263-3FBE-4489-BD86-B6E0D6615335}">
  <dimension ref="A5:F23"/>
  <sheetViews>
    <sheetView workbookViewId="0">
      <selection activeCell="E15" sqref="E15"/>
    </sheetView>
  </sheetViews>
  <sheetFormatPr defaultRowHeight="10.8" x14ac:dyDescent="0.25"/>
  <cols>
    <col min="1" max="1" width="47.140625" customWidth="1"/>
    <col min="2" max="2" width="23.7109375" customWidth="1"/>
    <col min="3" max="3" width="28.7109375" customWidth="1"/>
    <col min="4" max="4" width="18" customWidth="1"/>
  </cols>
  <sheetData>
    <row r="5" spans="1:6" ht="15.6" x14ac:dyDescent="0.3">
      <c r="A5" s="3" t="s">
        <v>32</v>
      </c>
      <c r="B5" s="3" t="s">
        <v>29</v>
      </c>
      <c r="C5" s="3" t="s">
        <v>19</v>
      </c>
      <c r="D5" s="3" t="s">
        <v>31</v>
      </c>
    </row>
    <row r="6" spans="1:6" ht="15.6" x14ac:dyDescent="0.3">
      <c r="A6" s="3" t="str">
        <f>B6 &amp; "-" &amp; C6</f>
        <v>CONSERVADOR-PAPEL</v>
      </c>
      <c r="B6" s="3" t="s">
        <v>28</v>
      </c>
      <c r="C6" s="3" t="s">
        <v>22</v>
      </c>
      <c r="D6" s="33">
        <v>0.3</v>
      </c>
      <c r="F6" s="3"/>
    </row>
    <row r="7" spans="1:6" ht="15.6" x14ac:dyDescent="0.3">
      <c r="A7" s="3" t="str">
        <f t="shared" ref="A7:A23" si="0">B7 &amp; "-" &amp; C7</f>
        <v>CONSERVADOR-TIJOLO</v>
      </c>
      <c r="B7" s="3" t="s">
        <v>28</v>
      </c>
      <c r="C7" s="3" t="s">
        <v>23</v>
      </c>
      <c r="D7" s="33">
        <v>0.5</v>
      </c>
    </row>
    <row r="8" spans="1:6" ht="15.6" x14ac:dyDescent="0.3">
      <c r="A8" s="3" t="str">
        <f t="shared" si="0"/>
        <v>CONSERVADOR-HÍBRIDOS</v>
      </c>
      <c r="B8" s="3" t="s">
        <v>28</v>
      </c>
      <c r="C8" s="3" t="s">
        <v>24</v>
      </c>
      <c r="D8" s="33">
        <v>0.1</v>
      </c>
    </row>
    <row r="9" spans="1:6" ht="15.6" x14ac:dyDescent="0.3">
      <c r="A9" s="3" t="str">
        <f t="shared" si="0"/>
        <v>CONSERVADOR-FOFs</v>
      </c>
      <c r="B9" s="3" t="s">
        <v>28</v>
      </c>
      <c r="C9" s="3" t="s">
        <v>25</v>
      </c>
      <c r="D9" s="33">
        <v>0.1</v>
      </c>
    </row>
    <row r="10" spans="1:6" ht="15.6" x14ac:dyDescent="0.3">
      <c r="A10" s="3" t="str">
        <f t="shared" si="0"/>
        <v>CONSERVADOR-DESENVOLVIMENTO</v>
      </c>
      <c r="B10" s="3" t="s">
        <v>28</v>
      </c>
      <c r="C10" s="3" t="s">
        <v>26</v>
      </c>
      <c r="D10" s="33">
        <v>0</v>
      </c>
    </row>
    <row r="11" spans="1:6" ht="15.6" x14ac:dyDescent="0.3">
      <c r="A11" s="3" t="str">
        <f t="shared" si="0"/>
        <v>CONSERVADOR-HOTELARIA</v>
      </c>
      <c r="B11" s="3" t="s">
        <v>28</v>
      </c>
      <c r="C11" s="3" t="s">
        <v>27</v>
      </c>
      <c r="D11" s="33">
        <v>0</v>
      </c>
    </row>
    <row r="12" spans="1:6" ht="15.6" x14ac:dyDescent="0.3">
      <c r="A12" s="3" t="str">
        <f t="shared" si="0"/>
        <v>MODERADO-PAPEL</v>
      </c>
      <c r="B12" s="3" t="s">
        <v>17</v>
      </c>
      <c r="C12" s="3" t="s">
        <v>22</v>
      </c>
      <c r="D12" s="33">
        <v>0.32</v>
      </c>
    </row>
    <row r="13" spans="1:6" ht="15.6" x14ac:dyDescent="0.3">
      <c r="A13" s="3" t="str">
        <f t="shared" si="0"/>
        <v>MODERADO-TIJOLO</v>
      </c>
      <c r="B13" s="3" t="s">
        <v>17</v>
      </c>
      <c r="C13" s="3" t="s">
        <v>23</v>
      </c>
      <c r="D13" s="33">
        <v>0.35</v>
      </c>
    </row>
    <row r="14" spans="1:6" ht="15.6" x14ac:dyDescent="0.3">
      <c r="A14" s="3" t="str">
        <f t="shared" si="0"/>
        <v>MODERADO-HÍBRIDOS</v>
      </c>
      <c r="B14" s="3" t="s">
        <v>17</v>
      </c>
      <c r="C14" s="3" t="s">
        <v>24</v>
      </c>
      <c r="D14" s="33">
        <v>0.08</v>
      </c>
    </row>
    <row r="15" spans="1:6" ht="15.6" x14ac:dyDescent="0.3">
      <c r="A15" s="3" t="str">
        <f t="shared" si="0"/>
        <v>MODERADO-FOFs</v>
      </c>
      <c r="B15" s="3" t="s">
        <v>17</v>
      </c>
      <c r="C15" s="3" t="s">
        <v>25</v>
      </c>
      <c r="D15" s="33">
        <v>0.05</v>
      </c>
    </row>
    <row r="16" spans="1:6" ht="15.6" x14ac:dyDescent="0.3">
      <c r="A16" s="3" t="str">
        <f t="shared" si="0"/>
        <v>MODERADO-DESENVOLVIMENTO</v>
      </c>
      <c r="B16" s="3" t="s">
        <v>17</v>
      </c>
      <c r="C16" s="3" t="s">
        <v>26</v>
      </c>
      <c r="D16" s="33">
        <v>0.1</v>
      </c>
    </row>
    <row r="17" spans="1:4" ht="15.6" x14ac:dyDescent="0.3">
      <c r="A17" s="3" t="str">
        <f t="shared" si="0"/>
        <v>MODERADO-HOTELARIA</v>
      </c>
      <c r="B17" s="3" t="s">
        <v>17</v>
      </c>
      <c r="C17" s="3" t="s">
        <v>27</v>
      </c>
      <c r="D17" s="33">
        <v>0.1</v>
      </c>
    </row>
    <row r="18" spans="1:4" ht="15.6" x14ac:dyDescent="0.3">
      <c r="A18" s="3" t="str">
        <f t="shared" si="0"/>
        <v>AGRESSIVO-PAPEL</v>
      </c>
      <c r="B18" s="3" t="s">
        <v>30</v>
      </c>
      <c r="C18" s="3" t="s">
        <v>22</v>
      </c>
      <c r="D18" s="33">
        <v>0.5</v>
      </c>
    </row>
    <row r="19" spans="1:4" ht="15.6" x14ac:dyDescent="0.3">
      <c r="A19" s="3" t="str">
        <f t="shared" si="0"/>
        <v>AGRESSIVO-TIJOLO</v>
      </c>
      <c r="B19" s="3" t="s">
        <v>30</v>
      </c>
      <c r="C19" s="3" t="s">
        <v>23</v>
      </c>
      <c r="D19" s="33">
        <v>0.1</v>
      </c>
    </row>
    <row r="20" spans="1:4" ht="15.6" x14ac:dyDescent="0.3">
      <c r="A20" s="3" t="str">
        <f t="shared" si="0"/>
        <v>AGRESSIVO-HÍBRIDOS</v>
      </c>
      <c r="B20" s="3" t="s">
        <v>30</v>
      </c>
      <c r="C20" s="3" t="s">
        <v>24</v>
      </c>
      <c r="D20" s="33">
        <v>0.05</v>
      </c>
    </row>
    <row r="21" spans="1:4" ht="15.6" x14ac:dyDescent="0.3">
      <c r="A21" s="3" t="str">
        <f t="shared" si="0"/>
        <v>AGRESSIVO-FOFs</v>
      </c>
      <c r="B21" s="3" t="s">
        <v>30</v>
      </c>
      <c r="C21" s="3" t="s">
        <v>25</v>
      </c>
      <c r="D21" s="33">
        <v>0.05</v>
      </c>
    </row>
    <row r="22" spans="1:4" ht="15.6" x14ac:dyDescent="0.3">
      <c r="A22" s="3" t="str">
        <f t="shared" si="0"/>
        <v>AGRESSIVO-DESENVOLVIMENTO</v>
      </c>
      <c r="B22" s="3" t="s">
        <v>30</v>
      </c>
      <c r="C22" s="3" t="s">
        <v>26</v>
      </c>
      <c r="D22" s="33">
        <v>0.2</v>
      </c>
    </row>
    <row r="23" spans="1:4" ht="15.6" x14ac:dyDescent="0.3">
      <c r="A23" s="3" t="str">
        <f t="shared" si="0"/>
        <v>AGRESSIVO-HOTELARIA</v>
      </c>
      <c r="B23" s="3" t="s">
        <v>30</v>
      </c>
      <c r="C23" s="3" t="s">
        <v>27</v>
      </c>
      <c r="D23" s="3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qtde_anos</vt:lpstr>
      <vt:lpstr>rendimento_carteira</vt:lpstr>
      <vt:lpstr>salario</vt:lpstr>
      <vt:lpstr>sugestao_investimento</vt:lpstr>
      <vt:lpstr>tx_mensal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Ferreira</dc:creator>
  <cp:lastModifiedBy>Anderson Ferreira</cp:lastModifiedBy>
  <dcterms:created xsi:type="dcterms:W3CDTF">2025-06-02T21:10:06Z</dcterms:created>
  <dcterms:modified xsi:type="dcterms:W3CDTF">2025-06-03T16:02:26Z</dcterms:modified>
</cp:coreProperties>
</file>