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1_{E7D86DBC-5D14-4B5C-8969-E5B6D3EAF7DE}" xr6:coauthVersionLast="45" xr6:coauthVersionMax="45" xr10:uidLastSave="{00000000-0000-0000-0000-000000000000}"/>
  <bookViews>
    <workbookView xWindow="28680" yWindow="-120" windowWidth="29040" windowHeight="15840" activeTab="2" xr2:uid="{863B2EA2-C261-4428-A7CA-D642C88F1075}"/>
  </bookViews>
  <sheets>
    <sheet name="Data" sheetId="1" r:id="rId1"/>
    <sheet name="Put" sheetId="2" r:id="rId2"/>
    <sheet name="Call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3" l="1"/>
  <c r="B11" i="3" s="1"/>
  <c r="B5" i="3"/>
  <c r="B11" i="2"/>
  <c r="B8" i="2"/>
  <c r="B5" i="2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<sst xmlns="http://schemas.openxmlformats.org/spreadsheetml/2006/main" count="35" uniqueCount="25">
  <si>
    <t>Date</t>
  </si>
  <si>
    <t>Open</t>
  </si>
  <si>
    <t>High</t>
  </si>
  <si>
    <t>Low</t>
  </si>
  <si>
    <t>Close</t>
  </si>
  <si>
    <t>Adj Close</t>
  </si>
  <si>
    <t>Volume</t>
  </si>
  <si>
    <t>Log Return</t>
  </si>
  <si>
    <t>Inputs</t>
  </si>
  <si>
    <r>
      <t>Stock Price (S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)</t>
    </r>
  </si>
  <si>
    <t>Strike Price (X)</t>
  </si>
  <si>
    <t>Volatility (s)</t>
  </si>
  <si>
    <t>Interest Rate</t>
  </si>
  <si>
    <t>Days Until Expiration</t>
  </si>
  <si>
    <t>Put/Call (-1/1)</t>
  </si>
  <si>
    <t>Annualized Dividend</t>
  </si>
  <si>
    <t>Black Scholes Price</t>
  </si>
  <si>
    <t>Output</t>
  </si>
  <si>
    <t>b4</t>
  </si>
  <si>
    <t>b5</t>
  </si>
  <si>
    <t>b6</t>
  </si>
  <si>
    <t>b7</t>
  </si>
  <si>
    <t>b8</t>
  </si>
  <si>
    <t>b9</t>
  </si>
  <si>
    <t>b10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</si>
</sst>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00000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2" fillId="0" borderId="3" xfId="0" applyFont="1" applyBorder="1"/>
    <xf numFmtId="0" fontId="2" fillId="0" borderId="5" xfId="0" applyFont="1" applyBorder="1"/>
    <xf numFmtId="10" fontId="0" fillId="0" borderId="6" xfId="1" applyNumberFormat="1" applyFont="1" applyBorder="1"/>
    <xf numFmtId="0" fontId="0" fillId="0" borderId="6" xfId="0" applyBorder="1"/>
    <xf numFmtId="0" fontId="2" fillId="0" borderId="7" xfId="0" applyFont="1" applyBorder="1"/>
    <xf numFmtId="0" fontId="2" fillId="0" borderId="0" xfId="0" applyFont="1" applyBorder="1"/>
    <xf numFmtId="0" fontId="0" fillId="0" borderId="0" xfId="0" applyBorder="1"/>
    <xf numFmtId="0" fontId="4" fillId="0" borderId="0" xfId="0" applyFont="1" applyBorder="1"/>
    <xf numFmtId="165" fontId="0" fillId="0" borderId="0" xfId="0" applyNumberFormat="1" applyBorder="1"/>
    <xf numFmtId="2" fontId="0" fillId="0" borderId="0" xfId="0" applyNumberFormat="1" applyBorder="1"/>
    <xf numFmtId="166" fontId="0" fillId="0" borderId="0" xfId="0" applyNumberFormat="1" applyBorder="1"/>
    <xf numFmtId="10" fontId="0" fillId="0" borderId="4" xfId="1" applyNumberFormat="1" applyFont="1" applyBorder="1"/>
    <xf numFmtId="0" fontId="0" fillId="0" borderId="6" xfId="1" applyNumberFormat="1" applyFont="1" applyBorder="1"/>
    <xf numFmtId="2" fontId="0" fillId="0" borderId="8" xfId="1" applyNumberFormat="1" applyFont="1" applyBorder="1"/>
    <xf numFmtId="164" fontId="2" fillId="0" borderId="0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BCA66-4BF6-4F9A-81FF-D0AEDC76E19C}">
  <dimension ref="A1:H13"/>
  <sheetViews>
    <sheetView workbookViewId="0">
      <selection activeCell="L29" sqref="L29"/>
    </sheetView>
  </sheetViews>
  <sheetFormatPr defaultRowHeight="15"/>
  <cols>
    <col min="1" max="1" width="9.71093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43831</v>
      </c>
      <c r="B2">
        <v>46.860000999999997</v>
      </c>
      <c r="C2">
        <v>49.389999000000003</v>
      </c>
      <c r="D2">
        <v>46.630001</v>
      </c>
      <c r="E2">
        <v>48.25</v>
      </c>
      <c r="F2">
        <v>48.25</v>
      </c>
      <c r="G2">
        <v>259454800</v>
      </c>
    </row>
    <row r="3" spans="1:8">
      <c r="A3" s="1">
        <v>43838</v>
      </c>
      <c r="B3">
        <v>47.849997999999999</v>
      </c>
      <c r="C3">
        <v>49.959999000000003</v>
      </c>
      <c r="D3">
        <v>47.139999000000003</v>
      </c>
      <c r="E3">
        <v>48.209999000000003</v>
      </c>
      <c r="F3">
        <v>48.209999000000003</v>
      </c>
      <c r="G3">
        <v>247243500</v>
      </c>
      <c r="H3">
        <f>LN(F3/F2)</f>
        <v>-8.2938011004869607E-4</v>
      </c>
    </row>
    <row r="4" spans="1:8">
      <c r="A4" s="1">
        <v>43845</v>
      </c>
      <c r="B4">
        <v>48.23</v>
      </c>
      <c r="C4">
        <v>51.810001</v>
      </c>
      <c r="D4">
        <v>48.119999</v>
      </c>
      <c r="E4">
        <v>51.049999</v>
      </c>
      <c r="F4">
        <v>51.049999</v>
      </c>
      <c r="G4">
        <v>205916300</v>
      </c>
      <c r="H4">
        <f t="shared" ref="H4:H13" si="0">LN(F4/F3)</f>
        <v>5.7239077347089537E-2</v>
      </c>
    </row>
    <row r="5" spans="1:8">
      <c r="A5" s="1">
        <v>43852</v>
      </c>
      <c r="B5">
        <v>51.630001</v>
      </c>
      <c r="C5">
        <v>52.810001</v>
      </c>
      <c r="D5">
        <v>47.900002000000001</v>
      </c>
      <c r="E5">
        <v>50.529998999999997</v>
      </c>
      <c r="F5">
        <v>50.529998999999997</v>
      </c>
      <c r="G5">
        <v>272134900</v>
      </c>
      <c r="H5">
        <f t="shared" si="0"/>
        <v>-1.0238325508442439E-2</v>
      </c>
    </row>
    <row r="6" spans="1:8">
      <c r="A6" s="1">
        <v>43859</v>
      </c>
      <c r="B6">
        <v>47.84</v>
      </c>
      <c r="C6">
        <v>49.75</v>
      </c>
      <c r="D6">
        <v>46.099997999999999</v>
      </c>
      <c r="E6">
        <v>49.450001</v>
      </c>
      <c r="F6">
        <v>49.450001</v>
      </c>
      <c r="G6">
        <v>336511600</v>
      </c>
      <c r="H6">
        <f t="shared" si="0"/>
        <v>-2.1605121222425465E-2</v>
      </c>
    </row>
    <row r="7" spans="1:8">
      <c r="A7" s="1">
        <v>43866</v>
      </c>
      <c r="B7">
        <v>50.290000999999997</v>
      </c>
      <c r="C7">
        <v>54.48</v>
      </c>
      <c r="D7">
        <v>47.630001</v>
      </c>
      <c r="E7">
        <v>53.799999</v>
      </c>
      <c r="F7">
        <v>53.799999</v>
      </c>
      <c r="G7">
        <v>280206100</v>
      </c>
      <c r="H7">
        <f t="shared" si="0"/>
        <v>8.4311370289210041E-2</v>
      </c>
    </row>
    <row r="8" spans="1:8">
      <c r="A8" s="1">
        <v>43873</v>
      </c>
      <c r="B8">
        <v>54.529998999999997</v>
      </c>
      <c r="C8">
        <v>58.130001</v>
      </c>
      <c r="D8">
        <v>53.34</v>
      </c>
      <c r="E8">
        <v>56.889999000000003</v>
      </c>
      <c r="F8">
        <v>56.889999000000003</v>
      </c>
      <c r="G8">
        <v>220133500</v>
      </c>
      <c r="H8">
        <f t="shared" si="0"/>
        <v>5.5846112604396279E-2</v>
      </c>
    </row>
    <row r="9" spans="1:8">
      <c r="A9" s="1">
        <v>43880</v>
      </c>
      <c r="B9">
        <v>57.990001999999997</v>
      </c>
      <c r="C9">
        <v>59.27</v>
      </c>
      <c r="D9">
        <v>47.119999</v>
      </c>
      <c r="E9">
        <v>47.57</v>
      </c>
      <c r="F9">
        <v>47.57</v>
      </c>
      <c r="G9">
        <v>396395300</v>
      </c>
      <c r="H9">
        <f t="shared" si="0"/>
        <v>-0.17891725074058418</v>
      </c>
    </row>
    <row r="10" spans="1:8">
      <c r="A10" s="1">
        <v>43887</v>
      </c>
      <c r="B10">
        <v>47.700001</v>
      </c>
      <c r="C10">
        <v>50.200001</v>
      </c>
      <c r="D10">
        <v>41.040000999999997</v>
      </c>
      <c r="E10">
        <v>46.75</v>
      </c>
      <c r="F10">
        <v>46.75</v>
      </c>
      <c r="G10">
        <v>537759300</v>
      </c>
      <c r="H10">
        <f t="shared" si="0"/>
        <v>-1.7388054709494154E-2</v>
      </c>
    </row>
    <row r="11" spans="1:8">
      <c r="A11" s="1">
        <v>43894</v>
      </c>
      <c r="B11">
        <v>48.25</v>
      </c>
      <c r="C11">
        <v>50.139999000000003</v>
      </c>
      <c r="D11">
        <v>42.509998000000003</v>
      </c>
      <c r="E11">
        <v>45.380001</v>
      </c>
      <c r="F11">
        <v>45.380001</v>
      </c>
      <c r="G11">
        <v>473293400</v>
      </c>
      <c r="H11">
        <f t="shared" si="0"/>
        <v>-2.9742754346861272E-2</v>
      </c>
    </row>
    <row r="12" spans="1:8">
      <c r="A12" s="1">
        <v>43901</v>
      </c>
      <c r="B12">
        <v>44.189999</v>
      </c>
      <c r="C12">
        <v>45.970001000000003</v>
      </c>
      <c r="D12">
        <v>38.299999</v>
      </c>
      <c r="E12">
        <v>41.880001</v>
      </c>
      <c r="F12">
        <v>41.880001</v>
      </c>
      <c r="G12">
        <v>473040100</v>
      </c>
      <c r="H12">
        <f t="shared" si="0"/>
        <v>-8.0263091507752904E-2</v>
      </c>
    </row>
    <row r="13" spans="1:8">
      <c r="A13" s="1">
        <v>43908</v>
      </c>
      <c r="B13">
        <v>39.540000999999997</v>
      </c>
      <c r="C13">
        <v>41.950001</v>
      </c>
      <c r="D13">
        <v>36.75</v>
      </c>
      <c r="E13">
        <v>39.82</v>
      </c>
      <c r="F13">
        <v>39.82</v>
      </c>
      <c r="G13">
        <v>195888300</v>
      </c>
      <c r="H13">
        <f t="shared" si="0"/>
        <v>-5.0439111244031477E-2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77B4C-4D68-4C78-A461-EE4A9B28680E}">
  <dimension ref="A1:C27"/>
  <sheetViews>
    <sheetView workbookViewId="0">
      <selection activeCell="F17" sqref="F17"/>
    </sheetView>
  </sheetViews>
  <sheetFormatPr defaultRowHeight="15"/>
  <cols>
    <col min="1" max="1" width="20.28515625" bestFit="1" customWidth="1"/>
    <col min="2" max="2" width="12" bestFit="1" customWidth="1"/>
  </cols>
  <sheetData>
    <row r="1" spans="1:3" ht="15.75" thickBot="1">
      <c r="A1" s="17" t="s">
        <v>8</v>
      </c>
      <c r="B1" s="18"/>
    </row>
    <row r="2" spans="1:3">
      <c r="A2" s="2" t="s">
        <v>12</v>
      </c>
      <c r="B2" s="13">
        <v>1E-4</v>
      </c>
      <c r="C2" t="s">
        <v>18</v>
      </c>
    </row>
    <row r="3" spans="1:3">
      <c r="A3" s="3" t="s">
        <v>15</v>
      </c>
      <c r="B3" s="4">
        <v>0</v>
      </c>
      <c r="C3" t="s">
        <v>19</v>
      </c>
    </row>
    <row r="4" spans="1:3">
      <c r="A4" s="3" t="s">
        <v>14</v>
      </c>
      <c r="B4" s="5">
        <v>-1</v>
      </c>
      <c r="C4" t="s">
        <v>20</v>
      </c>
    </row>
    <row r="5" spans="1:3">
      <c r="A5" s="3" t="s">
        <v>11</v>
      </c>
      <c r="B5" s="4">
        <f>_xlfn.STDEV.S(Data!H3:H13)</f>
        <v>7.2738041813938878E-2</v>
      </c>
      <c r="C5" t="s">
        <v>21</v>
      </c>
    </row>
    <row r="6" spans="1:3">
      <c r="A6" s="3" t="s">
        <v>13</v>
      </c>
      <c r="B6" s="14">
        <v>10</v>
      </c>
      <c r="C6" t="s">
        <v>22</v>
      </c>
    </row>
    <row r="7" spans="1:3">
      <c r="A7" s="3" t="s">
        <v>10</v>
      </c>
      <c r="B7" s="5">
        <v>40</v>
      </c>
      <c r="C7" t="s">
        <v>23</v>
      </c>
    </row>
    <row r="8" spans="1:3" ht="18.75" thickBot="1">
      <c r="A8" s="6" t="s">
        <v>9</v>
      </c>
      <c r="B8" s="15">
        <f>Data!F13</f>
        <v>39.82</v>
      </c>
      <c r="C8" t="s">
        <v>24</v>
      </c>
    </row>
    <row r="10" spans="1:3">
      <c r="B10" s="16" t="s">
        <v>17</v>
      </c>
      <c r="C10" s="8"/>
    </row>
    <row r="11" spans="1:3">
      <c r="A11" s="9" t="s">
        <v>16</v>
      </c>
      <c r="B11" s="11">
        <f>$B$4*$B$8*EXP(-$B$3*$B$6/365)*_xlfn.NORM.S.DIST($B$4*(LN($B$8/$B$7)+($B$2-$B$3+$B$5^2/2)*$B$6/365)/($B$5*SQRT($B$6/365)),1)-$B$4*$B$7*EXP(-$B$2*$B$6/365)*_xlfn.NORM.S.DIST($B$4*((LN($B$8/$B$7)+($B$2-$B$3+$B$5^2/2)*$B$6/365)/($B$5*SQRT($B$6/365))-$B$5*SQRT($B$6/365)),1)</f>
        <v>0.29491596827056199</v>
      </c>
      <c r="C11" s="8"/>
    </row>
    <row r="12" spans="1:3">
      <c r="A12" s="7"/>
      <c r="B12" s="10"/>
      <c r="C12" s="8"/>
    </row>
    <row r="13" spans="1:3">
      <c r="C13" s="8"/>
    </row>
    <row r="14" spans="1:3">
      <c r="A14" s="7"/>
      <c r="B14" s="8"/>
      <c r="C14" s="8"/>
    </row>
    <row r="15" spans="1:3">
      <c r="A15" s="7"/>
      <c r="B15" s="8"/>
      <c r="C15" s="8"/>
    </row>
    <row r="16" spans="1:3">
      <c r="A16" s="7"/>
      <c r="B16" s="8"/>
      <c r="C16" s="8"/>
    </row>
    <row r="17" spans="1:3">
      <c r="A17" s="7"/>
      <c r="B17" s="8"/>
      <c r="C17" s="8"/>
    </row>
    <row r="18" spans="1:3">
      <c r="A18" s="7"/>
      <c r="B18" s="8"/>
      <c r="C18" s="8"/>
    </row>
    <row r="19" spans="1:3">
      <c r="A19" s="7"/>
      <c r="B19" s="11"/>
      <c r="C19" s="8"/>
    </row>
    <row r="20" spans="1:3">
      <c r="A20" s="7"/>
      <c r="B20" s="12"/>
      <c r="C20" s="8"/>
    </row>
    <row r="21" spans="1:3">
      <c r="A21" s="7"/>
      <c r="B21" s="11"/>
      <c r="C21" s="8"/>
    </row>
    <row r="22" spans="1:3">
      <c r="A22" s="7"/>
      <c r="B22" s="11"/>
      <c r="C22" s="8"/>
    </row>
    <row r="23" spans="1:3">
      <c r="A23" s="7"/>
      <c r="B23" s="11"/>
      <c r="C23" s="8"/>
    </row>
    <row r="24" spans="1:3">
      <c r="A24" s="8"/>
      <c r="B24" s="8"/>
      <c r="C24" s="8"/>
    </row>
    <row r="25" spans="1:3">
      <c r="A25" s="8"/>
      <c r="B25" s="8"/>
      <c r="C25" s="8"/>
    </row>
    <row r="26" spans="1:3">
      <c r="A26" s="8"/>
      <c r="B26" s="8"/>
      <c r="C26" s="8"/>
    </row>
    <row r="27" spans="1:3">
      <c r="A27" s="8"/>
      <c r="B27" s="8"/>
      <c r="C27" s="8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454C0-37CD-4651-9027-2617F0BDDAE6}">
  <dimension ref="A1:C27"/>
  <sheetViews>
    <sheetView tabSelected="1" workbookViewId="0">
      <selection activeCell="C17" sqref="C17"/>
    </sheetView>
  </sheetViews>
  <sheetFormatPr defaultRowHeight="15"/>
  <cols>
    <col min="1" max="1" width="20.28515625" bestFit="1" customWidth="1"/>
    <col min="2" max="2" width="12" bestFit="1" customWidth="1"/>
  </cols>
  <sheetData>
    <row r="1" spans="1:3" ht="15.75" thickBot="1">
      <c r="A1" s="19" t="s">
        <v>8</v>
      </c>
      <c r="B1" s="20"/>
    </row>
    <row r="2" spans="1:3">
      <c r="A2" s="2" t="s">
        <v>12</v>
      </c>
      <c r="B2" s="13">
        <v>1E-4</v>
      </c>
    </row>
    <row r="3" spans="1:3">
      <c r="A3" s="3" t="s">
        <v>15</v>
      </c>
      <c r="B3" s="4">
        <v>0</v>
      </c>
    </row>
    <row r="4" spans="1:3">
      <c r="A4" s="3" t="s">
        <v>14</v>
      </c>
      <c r="B4" s="5">
        <v>1</v>
      </c>
    </row>
    <row r="5" spans="1:3">
      <c r="A5" s="3" t="s">
        <v>11</v>
      </c>
      <c r="B5" s="4">
        <f>_xlfn.STDEV.S(Data!H3:H13)</f>
        <v>7.2738041813938878E-2</v>
      </c>
    </row>
    <row r="6" spans="1:3">
      <c r="A6" s="3" t="s">
        <v>13</v>
      </c>
      <c r="B6" s="14">
        <v>10</v>
      </c>
    </row>
    <row r="7" spans="1:3">
      <c r="A7" s="3" t="s">
        <v>10</v>
      </c>
      <c r="B7" s="5">
        <v>40</v>
      </c>
    </row>
    <row r="8" spans="1:3" ht="18.75" thickBot="1">
      <c r="A8" s="6" t="s">
        <v>9</v>
      </c>
      <c r="B8" s="15">
        <f>Data!F13</f>
        <v>39.82</v>
      </c>
    </row>
    <row r="10" spans="1:3">
      <c r="B10" s="16" t="s">
        <v>17</v>
      </c>
      <c r="C10" s="8"/>
    </row>
    <row r="11" spans="1:3">
      <c r="A11" s="9" t="s">
        <v>16</v>
      </c>
      <c r="B11" s="11">
        <f>$B$4*$B$8*EXP(-$B$3*$B$6/365)*_xlfn.NORM.S.DIST($B$4*(LN($B$8/$B$7)+($B$2-$B$3+$B$5^2/2)*$B$6/365)/($B$5*SQRT($B$6/365)),1)-$B$4*$B$7*EXP(-$B$2*$B$6/365)*_xlfn.NORM.S.DIST($B$4*((LN($B$8/$B$7)+($B$2-$B$3+$B$5^2/2)*$B$6/365)/($B$5*SQRT($B$6/365))-$B$5*SQRT($B$6/365)),1)</f>
        <v>0.11502555716154284</v>
      </c>
      <c r="C11" s="8"/>
    </row>
    <row r="12" spans="1:3">
      <c r="A12" s="7"/>
      <c r="B12" s="10"/>
      <c r="C12" s="8"/>
    </row>
    <row r="13" spans="1:3">
      <c r="C13" s="8"/>
    </row>
    <row r="14" spans="1:3">
      <c r="A14" s="7"/>
      <c r="B14" s="8"/>
      <c r="C14" s="8"/>
    </row>
    <row r="15" spans="1:3">
      <c r="A15" s="7"/>
      <c r="B15" s="8"/>
      <c r="C15" s="8"/>
    </row>
    <row r="16" spans="1:3">
      <c r="A16" s="7"/>
      <c r="B16" s="8"/>
      <c r="C16" s="8"/>
    </row>
    <row r="17" spans="1:3">
      <c r="A17" s="7"/>
      <c r="B17" s="8"/>
      <c r="C17" s="8"/>
    </row>
    <row r="18" spans="1:3">
      <c r="A18" s="7"/>
      <c r="B18" s="8"/>
      <c r="C18" s="8"/>
    </row>
    <row r="19" spans="1:3">
      <c r="A19" s="7"/>
      <c r="B19" s="11"/>
      <c r="C19" s="8"/>
    </row>
    <row r="20" spans="1:3">
      <c r="A20" s="7"/>
      <c r="B20" s="12"/>
      <c r="C20" s="8"/>
    </row>
    <row r="21" spans="1:3">
      <c r="A21" s="7"/>
      <c r="B21" s="11"/>
      <c r="C21" s="8"/>
    </row>
    <row r="22" spans="1:3">
      <c r="A22" s="7"/>
      <c r="B22" s="11"/>
      <c r="C22" s="8"/>
    </row>
    <row r="23" spans="1:3">
      <c r="A23" s="7"/>
      <c r="B23" s="11"/>
      <c r="C23" s="8"/>
    </row>
    <row r="24" spans="1:3">
      <c r="A24" s="8"/>
      <c r="B24" s="8"/>
      <c r="C24" s="8"/>
    </row>
    <row r="25" spans="1:3">
      <c r="A25" s="8"/>
      <c r="B25" s="8"/>
      <c r="C25" s="8"/>
    </row>
    <row r="26" spans="1:3">
      <c r="A26" s="8"/>
      <c r="B26" s="8"/>
      <c r="C26" s="8"/>
    </row>
    <row r="27" spans="1:3">
      <c r="A27" s="8"/>
      <c r="B27" s="8"/>
      <c r="C27" s="8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Put</vt:lpstr>
      <vt:lpstr>Call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2020-03-28T03:01:29Z</dcterms:created>
  <dcterms:modified xsi:type="dcterms:W3CDTF">2020-03-28T04:57:14Z</dcterms:modified>
</cp:coreProperties>
</file>