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8AFDA5D4-200C-471E-BF3B-E567834E30F8}" xr6:coauthVersionLast="43" xr6:coauthVersionMax="43" xr10:uidLastSave="{00000000-0000-0000-0000-000000000000}"/>
  <bookViews>
    <workbookView xWindow="-120" yWindow="-120" windowWidth="29040" windowHeight="15840" activeTab="1" xr2:uid="{26F55882-B439-43CD-A438-6202058DA7AF}"/>
  </bookViews>
  <sheets>
    <sheet name="Data" sheetId="1" r:id="rId1"/>
    <sheet name="Forecast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52" i="2" l="1"/>
  <c r="L53" i="2"/>
  <c r="L54" i="2"/>
  <c r="L55" i="2"/>
  <c r="L56" i="2"/>
  <c r="L57" i="2"/>
  <c r="L58" i="2"/>
  <c r="L59" i="2"/>
  <c r="L60" i="2"/>
  <c r="L61" i="2"/>
  <c r="L62" i="2"/>
  <c r="L51" i="2"/>
  <c r="J51" i="2"/>
  <c r="K51" i="2" s="1"/>
  <c r="J52" i="2"/>
  <c r="K52" i="2"/>
  <c r="J53" i="2"/>
  <c r="K53" i="2" s="1"/>
  <c r="J54" i="2"/>
  <c r="K54" i="2"/>
  <c r="J55" i="2"/>
  <c r="K55" i="2" s="1"/>
  <c r="J56" i="2"/>
  <c r="K56" i="2"/>
  <c r="J57" i="2"/>
  <c r="K57" i="2"/>
  <c r="J58" i="2"/>
  <c r="K58" i="2"/>
  <c r="J59" i="2"/>
  <c r="K59" i="2" s="1"/>
  <c r="J60" i="2"/>
  <c r="K60" i="2"/>
  <c r="J61" i="2"/>
  <c r="K61" i="2"/>
  <c r="J62" i="2"/>
  <c r="K62" i="2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3" i="2"/>
  <c r="K3" i="2" s="1"/>
  <c r="E38" i="2" l="1"/>
  <c r="E39" i="2"/>
  <c r="E40" i="2"/>
  <c r="E41" i="2"/>
  <c r="F41" i="2" s="1"/>
  <c r="G41" i="2" s="1"/>
  <c r="E42" i="2"/>
  <c r="F42" i="2" s="1"/>
  <c r="G42" i="2" s="1"/>
  <c r="E43" i="2"/>
  <c r="E44" i="2"/>
  <c r="E45" i="2"/>
  <c r="E46" i="2"/>
  <c r="E47" i="2"/>
  <c r="E48" i="2"/>
  <c r="E49" i="2"/>
  <c r="E6" i="2"/>
  <c r="F6" i="2" s="1"/>
  <c r="G6" i="2" s="1"/>
  <c r="E7" i="2"/>
  <c r="E8" i="2"/>
  <c r="E9" i="2"/>
  <c r="F8" i="2" s="1"/>
  <c r="G8" i="2" s="1"/>
  <c r="E10" i="2"/>
  <c r="E11" i="2"/>
  <c r="E12" i="2"/>
  <c r="E13" i="2"/>
  <c r="E14" i="2"/>
  <c r="E15" i="2"/>
  <c r="E16" i="2"/>
  <c r="E17" i="2"/>
  <c r="F16" i="2" s="1"/>
  <c r="G16" i="2" s="1"/>
  <c r="E18" i="2"/>
  <c r="E19" i="2"/>
  <c r="E20" i="2"/>
  <c r="E21" i="2"/>
  <c r="E22" i="2"/>
  <c r="E23" i="2"/>
  <c r="E24" i="2"/>
  <c r="E25" i="2"/>
  <c r="F24" i="2" s="1"/>
  <c r="G24" i="2" s="1"/>
  <c r="E26" i="2"/>
  <c r="E27" i="2"/>
  <c r="E28" i="2"/>
  <c r="E29" i="2"/>
  <c r="E30" i="2"/>
  <c r="E31" i="2"/>
  <c r="E32" i="2"/>
  <c r="E33" i="2"/>
  <c r="E34" i="2"/>
  <c r="E35" i="2"/>
  <c r="E36" i="2"/>
  <c r="E37" i="2"/>
  <c r="F37" i="2" s="1"/>
  <c r="G37" i="2" s="1"/>
  <c r="E5" i="2"/>
  <c r="F5" i="2" s="1"/>
  <c r="G5" i="2" s="1"/>
  <c r="F40" i="2" l="1"/>
  <c r="G40" i="2" s="1"/>
  <c r="F48" i="2"/>
  <c r="G48" i="2" s="1"/>
  <c r="F29" i="2"/>
  <c r="G29" i="2" s="1"/>
  <c r="F21" i="2"/>
  <c r="G21" i="2" s="1"/>
  <c r="F13" i="2"/>
  <c r="G13" i="2" s="1"/>
  <c r="F28" i="2"/>
  <c r="G28" i="2" s="1"/>
  <c r="O32" i="2" s="1"/>
  <c r="F35" i="2"/>
  <c r="G35" i="2" s="1"/>
  <c r="F19" i="2"/>
  <c r="G19" i="2" s="1"/>
  <c r="F11" i="2"/>
  <c r="G11" i="2" s="1"/>
  <c r="F47" i="2"/>
  <c r="G47" i="2" s="1"/>
  <c r="F39" i="2"/>
  <c r="G39" i="2" s="1"/>
  <c r="F20" i="2"/>
  <c r="G20" i="2" s="1"/>
  <c r="O36" i="2" s="1"/>
  <c r="F27" i="2"/>
  <c r="G27" i="2" s="1"/>
  <c r="F38" i="2"/>
  <c r="G38" i="2" s="1"/>
  <c r="F36" i="2"/>
  <c r="G36" i="2" s="1"/>
  <c r="F12" i="2"/>
  <c r="G12" i="2" s="1"/>
  <c r="F18" i="2"/>
  <c r="G18" i="2" s="1"/>
  <c r="O34" i="2" s="1"/>
  <c r="F10" i="2"/>
  <c r="G10" i="2" s="1"/>
  <c r="O38" i="2" s="1"/>
  <c r="F32" i="2"/>
  <c r="G32" i="2" s="1"/>
  <c r="F44" i="2"/>
  <c r="G44" i="2" s="1"/>
  <c r="F31" i="2"/>
  <c r="G31" i="2" s="1"/>
  <c r="F23" i="2"/>
  <c r="G23" i="2" s="1"/>
  <c r="F15" i="2"/>
  <c r="G15" i="2" s="1"/>
  <c r="F7" i="2"/>
  <c r="G7" i="2" s="1"/>
  <c r="F43" i="2"/>
  <c r="G43" i="2" s="1"/>
  <c r="F34" i="2"/>
  <c r="G34" i="2" s="1"/>
  <c r="F46" i="2"/>
  <c r="G46" i="2" s="1"/>
  <c r="F45" i="2"/>
  <c r="G45" i="2" s="1"/>
  <c r="F26" i="2"/>
  <c r="G26" i="2" s="1"/>
  <c r="F9" i="2"/>
  <c r="G9" i="2" s="1"/>
  <c r="F33" i="2"/>
  <c r="G33" i="2" s="1"/>
  <c r="F30" i="2"/>
  <c r="G30" i="2" s="1"/>
  <c r="F22" i="2"/>
  <c r="G22" i="2" s="1"/>
  <c r="F14" i="2"/>
  <c r="G14" i="2" s="1"/>
  <c r="O42" i="2" s="1"/>
  <c r="F17" i="2"/>
  <c r="G17" i="2" s="1"/>
  <c r="O33" i="2" s="1"/>
  <c r="F25" i="2"/>
  <c r="G25" i="2" s="1"/>
  <c r="H4" i="2" l="1"/>
  <c r="I4" i="2" s="1"/>
  <c r="H28" i="2"/>
  <c r="I28" i="2" s="1"/>
  <c r="H16" i="2"/>
  <c r="I16" i="2" s="1"/>
  <c r="H40" i="2"/>
  <c r="I40" i="2" s="1"/>
  <c r="H20" i="2"/>
  <c r="I20" i="2" s="1"/>
  <c r="H44" i="2"/>
  <c r="I44" i="2" s="1"/>
  <c r="H8" i="2"/>
  <c r="I8" i="2" s="1"/>
  <c r="H32" i="2"/>
  <c r="I32" i="2" s="1"/>
  <c r="H5" i="2"/>
  <c r="I5" i="2" s="1"/>
  <c r="H29" i="2"/>
  <c r="I29" i="2" s="1"/>
  <c r="H17" i="2"/>
  <c r="I17" i="2" s="1"/>
  <c r="H41" i="2"/>
  <c r="I41" i="2" s="1"/>
  <c r="H42" i="2"/>
  <c r="I42" i="2" s="1"/>
  <c r="H6" i="2"/>
  <c r="I6" i="2" s="1"/>
  <c r="H30" i="2"/>
  <c r="I30" i="2" s="1"/>
  <c r="H18" i="2"/>
  <c r="I18" i="2" s="1"/>
  <c r="H14" i="2"/>
  <c r="I14" i="2" s="1"/>
  <c r="H38" i="2"/>
  <c r="I38" i="2" s="1"/>
  <c r="H50" i="2"/>
  <c r="I50" i="2" s="1"/>
  <c r="H26" i="2"/>
  <c r="I26" i="2" s="1"/>
  <c r="O35" i="2"/>
  <c r="O40" i="2"/>
  <c r="O31" i="2"/>
  <c r="H22" i="2"/>
  <c r="I22" i="2" s="1"/>
  <c r="H46" i="2"/>
  <c r="I46" i="2" s="1"/>
  <c r="H10" i="2"/>
  <c r="I10" i="2" s="1"/>
  <c r="H34" i="2"/>
  <c r="I34" i="2" s="1"/>
  <c r="O37" i="2"/>
  <c r="O39" i="2"/>
  <c r="O41" i="2"/>
  <c r="H3" i="2" l="1"/>
  <c r="I3" i="2" s="1"/>
  <c r="H27" i="2"/>
  <c r="I27" i="2" s="1"/>
  <c r="H15" i="2"/>
  <c r="I15" i="2" s="1"/>
  <c r="H39" i="2"/>
  <c r="I39" i="2" s="1"/>
  <c r="H13" i="2"/>
  <c r="I13" i="2" s="1"/>
  <c r="H37" i="2"/>
  <c r="I37" i="2" s="1"/>
  <c r="H25" i="2"/>
  <c r="I25" i="2" s="1"/>
  <c r="H49" i="2"/>
  <c r="I49" i="2" s="1"/>
  <c r="H43" i="2"/>
  <c r="I43" i="2" s="1"/>
  <c r="H7" i="2"/>
  <c r="I7" i="2" s="1"/>
  <c r="H31" i="2"/>
  <c r="I31" i="2" s="1"/>
  <c r="H19" i="2"/>
  <c r="I19" i="2" s="1"/>
  <c r="H21" i="2"/>
  <c r="I21" i="2" s="1"/>
  <c r="H45" i="2"/>
  <c r="I45" i="2" s="1"/>
  <c r="H9" i="2"/>
  <c r="I9" i="2" s="1"/>
  <c r="H33" i="2"/>
  <c r="I33" i="2" s="1"/>
  <c r="H23" i="2"/>
  <c r="I23" i="2" s="1"/>
  <c r="H47" i="2"/>
  <c r="I47" i="2" s="1"/>
  <c r="H11" i="2"/>
  <c r="I11" i="2" s="1"/>
  <c r="H35" i="2"/>
  <c r="I35" i="2" s="1"/>
  <c r="H12" i="2"/>
  <c r="I12" i="2" s="1"/>
  <c r="H36" i="2"/>
  <c r="I36" i="2" s="1"/>
  <c r="H24" i="2"/>
  <c r="I24" i="2" s="1"/>
  <c r="H48" i="2"/>
  <c r="I48" i="2" s="1"/>
</calcChain>
</file>

<file path=xl/sharedStrings.xml><?xml version="1.0" encoding="utf-8"?>
<sst xmlns="http://schemas.openxmlformats.org/spreadsheetml/2006/main" count="50" uniqueCount="47">
  <si>
    <t>Date</t>
  </si>
  <si>
    <t>MA</t>
  </si>
  <si>
    <t>CMA</t>
  </si>
  <si>
    <t>Stock</t>
  </si>
  <si>
    <t>Moving Average</t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</si>
  <si>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/CMA</t>
    </r>
  </si>
  <si>
    <r>
      <t>S</t>
    </r>
    <r>
      <rPr>
        <b/>
        <vertAlign val="subscript"/>
        <sz val="10"/>
        <color theme="1"/>
        <rFont val="Calibri"/>
        <family val="2"/>
        <scheme val="minor"/>
      </rPr>
      <t>t,</t>
    </r>
    <r>
      <rPr>
        <b/>
        <sz val="11"/>
        <color theme="1"/>
        <rFont val="Calibri"/>
        <family val="2"/>
        <scheme val="minor"/>
      </rPr>
      <t>I</t>
    </r>
    <r>
      <rPr>
        <b/>
        <vertAlign val="subscript"/>
        <sz val="10"/>
        <color theme="1"/>
        <rFont val="Calibri"/>
        <family val="2"/>
        <scheme val="minor"/>
      </rPr>
      <t>t</t>
    </r>
  </si>
  <si>
    <t>Center Moving Average (baseline)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</si>
  <si>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</si>
  <si>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vertAlign val="subscript"/>
        <sz val="11"/>
        <color theme="1"/>
        <rFont val="Calibri"/>
        <family val="2"/>
        <scheme val="minor"/>
      </rPr>
      <t>t</t>
    </r>
  </si>
  <si>
    <t>Open</t>
  </si>
  <si>
    <t>High</t>
  </si>
  <si>
    <t>Low</t>
  </si>
  <si>
    <t>Close</t>
  </si>
  <si>
    <t>Adj Close</t>
  </si>
  <si>
    <t>Volume</t>
  </si>
  <si>
    <t>Month #</t>
  </si>
  <si>
    <t>Month</t>
  </si>
  <si>
    <t>Deseasonalize</t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</si>
  <si>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/S</t>
    </r>
    <r>
      <rPr>
        <vertAlign val="subscript"/>
        <sz val="11"/>
        <color theme="1"/>
        <rFont val="Calibri"/>
        <family val="2"/>
        <scheme val="minor"/>
      </rPr>
      <t>t</t>
    </r>
  </si>
  <si>
    <t>t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</si>
  <si>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t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</si>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</sst>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0" xfId="0" applyNumberFormat="1"/>
    <xf numFmtId="0" fontId="0" fillId="0" borderId="0" xfId="0" applyBorder="1"/>
    <xf numFmtId="2" fontId="0" fillId="0" borderId="1" xfId="0" applyNumberFormat="1" applyBorder="1"/>
    <xf numFmtId="0" fontId="1" fillId="0" borderId="2" xfId="0" applyFont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Continuous"/>
    </xf>
    <xf numFmtId="0" fontId="0" fillId="2" borderId="0" xfId="0" applyFill="1"/>
    <xf numFmtId="2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Price</a:t>
            </a:r>
            <a:endParaRPr lang="en-US"/>
          </a:p>
        </c:rich>
      </c:tx>
      <c:layout>
        <c:manualLayout>
          <c:xMode val="edge"/>
          <c:yMode val="edge"/>
          <c:x val="0.364395669291338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Forecast!$D$2</c:f>
              <c:strCache>
                <c:ptCount val="1"/>
                <c:pt idx="0">
                  <c:v>Stock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Forecast!$B$3:$B$38</c:f>
              <c:numCache>
                <c:formatCode>m/d/yyyy</c:formatCode>
                <c:ptCount val="3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</c:numCache>
            </c:numRef>
          </c:cat>
          <c:val>
            <c:numRef>
              <c:f>Forecast!$D$3:$D$38</c:f>
              <c:numCache>
                <c:formatCode>General</c:formatCode>
                <c:ptCount val="36"/>
                <c:pt idx="0">
                  <c:v>2.57</c:v>
                </c:pt>
                <c:pt idx="1">
                  <c:v>3.11</c:v>
                </c:pt>
                <c:pt idx="2">
                  <c:v>2.68</c:v>
                </c:pt>
                <c:pt idx="3">
                  <c:v>2.2599999999999998</c:v>
                </c:pt>
                <c:pt idx="4">
                  <c:v>2.2799999999999998</c:v>
                </c:pt>
                <c:pt idx="5">
                  <c:v>2.4</c:v>
                </c:pt>
                <c:pt idx="6">
                  <c:v>1.93</c:v>
                </c:pt>
                <c:pt idx="7">
                  <c:v>1.78</c:v>
                </c:pt>
                <c:pt idx="8">
                  <c:v>1.72</c:v>
                </c:pt>
                <c:pt idx="9">
                  <c:v>2.12</c:v>
                </c:pt>
                <c:pt idx="10">
                  <c:v>2.36</c:v>
                </c:pt>
                <c:pt idx="11">
                  <c:v>2.87</c:v>
                </c:pt>
                <c:pt idx="12">
                  <c:v>2.2000000000000002</c:v>
                </c:pt>
                <c:pt idx="13">
                  <c:v>2.14</c:v>
                </c:pt>
                <c:pt idx="14">
                  <c:v>2.85</c:v>
                </c:pt>
                <c:pt idx="15">
                  <c:v>3.55</c:v>
                </c:pt>
                <c:pt idx="16">
                  <c:v>4.57</c:v>
                </c:pt>
                <c:pt idx="17">
                  <c:v>5.14</c:v>
                </c:pt>
                <c:pt idx="18">
                  <c:v>6.86</c:v>
                </c:pt>
                <c:pt idx="19">
                  <c:v>7.4</c:v>
                </c:pt>
                <c:pt idx="20">
                  <c:v>6.91</c:v>
                </c:pt>
                <c:pt idx="21">
                  <c:v>7.23</c:v>
                </c:pt>
                <c:pt idx="22">
                  <c:v>8.91</c:v>
                </c:pt>
                <c:pt idx="23">
                  <c:v>11.34</c:v>
                </c:pt>
                <c:pt idx="24">
                  <c:v>10.37</c:v>
                </c:pt>
                <c:pt idx="25">
                  <c:v>14.46</c:v>
                </c:pt>
                <c:pt idx="26">
                  <c:v>14.55</c:v>
                </c:pt>
                <c:pt idx="27">
                  <c:v>13.3</c:v>
                </c:pt>
                <c:pt idx="28">
                  <c:v>11.19</c:v>
                </c:pt>
                <c:pt idx="29">
                  <c:v>12.48</c:v>
                </c:pt>
                <c:pt idx="30">
                  <c:v>13.61</c:v>
                </c:pt>
                <c:pt idx="31">
                  <c:v>13.02</c:v>
                </c:pt>
                <c:pt idx="32">
                  <c:v>12.75</c:v>
                </c:pt>
                <c:pt idx="33">
                  <c:v>10.99</c:v>
                </c:pt>
                <c:pt idx="34">
                  <c:v>10.89</c:v>
                </c:pt>
                <c:pt idx="35">
                  <c:v>10.28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24-4D9C-9590-8483C94702EB}"/>
            </c:ext>
          </c:extLst>
        </c:ser>
        <c:ser>
          <c:idx val="1"/>
          <c:order val="1"/>
          <c:tx>
            <c:strRef>
              <c:f>Forecast!$E$2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Forecast!$E$3:$E$38</c:f>
              <c:numCache>
                <c:formatCode>0.00</c:formatCode>
                <c:ptCount val="36"/>
                <c:pt idx="2">
                  <c:v>2.6549999999999998</c:v>
                </c:pt>
                <c:pt idx="3">
                  <c:v>2.5825</c:v>
                </c:pt>
                <c:pt idx="4">
                  <c:v>2.4049999999999998</c:v>
                </c:pt>
                <c:pt idx="5">
                  <c:v>2.2174999999999998</c:v>
                </c:pt>
                <c:pt idx="6">
                  <c:v>2.0974999999999997</c:v>
                </c:pt>
                <c:pt idx="7">
                  <c:v>1.9575</c:v>
                </c:pt>
                <c:pt idx="8">
                  <c:v>1.8875</c:v>
                </c:pt>
                <c:pt idx="9">
                  <c:v>1.9950000000000001</c:v>
                </c:pt>
                <c:pt idx="10">
                  <c:v>2.2675000000000001</c:v>
                </c:pt>
                <c:pt idx="11">
                  <c:v>2.3875000000000002</c:v>
                </c:pt>
                <c:pt idx="12">
                  <c:v>2.3925000000000001</c:v>
                </c:pt>
                <c:pt idx="13">
                  <c:v>2.5150000000000001</c:v>
                </c:pt>
                <c:pt idx="14">
                  <c:v>2.6849999999999996</c:v>
                </c:pt>
                <c:pt idx="15">
                  <c:v>3.2774999999999999</c:v>
                </c:pt>
                <c:pt idx="16">
                  <c:v>4.0274999999999999</c:v>
                </c:pt>
                <c:pt idx="17">
                  <c:v>5.03</c:v>
                </c:pt>
                <c:pt idx="18">
                  <c:v>5.9924999999999997</c:v>
                </c:pt>
                <c:pt idx="19">
                  <c:v>6.5774999999999997</c:v>
                </c:pt>
                <c:pt idx="20">
                  <c:v>7.1000000000000005</c:v>
                </c:pt>
                <c:pt idx="21">
                  <c:v>7.6124999999999998</c:v>
                </c:pt>
                <c:pt idx="22">
                  <c:v>8.5975000000000001</c:v>
                </c:pt>
                <c:pt idx="23">
                  <c:v>9.4625000000000004</c:v>
                </c:pt>
                <c:pt idx="24">
                  <c:v>11.27</c:v>
                </c:pt>
                <c:pt idx="25">
                  <c:v>12.68</c:v>
                </c:pt>
                <c:pt idx="26">
                  <c:v>13.169999999999998</c:v>
                </c:pt>
                <c:pt idx="27">
                  <c:v>13.375</c:v>
                </c:pt>
                <c:pt idx="28">
                  <c:v>12.879999999999999</c:v>
                </c:pt>
                <c:pt idx="29">
                  <c:v>12.645</c:v>
                </c:pt>
                <c:pt idx="30">
                  <c:v>12.574999999999999</c:v>
                </c:pt>
                <c:pt idx="31">
                  <c:v>12.965</c:v>
                </c:pt>
                <c:pt idx="32">
                  <c:v>12.592499999999999</c:v>
                </c:pt>
                <c:pt idx="33">
                  <c:v>11.9125</c:v>
                </c:pt>
                <c:pt idx="34">
                  <c:v>11.227500000000001</c:v>
                </c:pt>
                <c:pt idx="35">
                  <c:v>11.475000000000001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4-4D9C-9590-8483C94702EB}"/>
            </c:ext>
          </c:extLst>
        </c:ser>
        <c:ser>
          <c:idx val="2"/>
          <c:order val="2"/>
          <c:tx>
            <c:strRef>
              <c:f>Forecast!$F$2</c:f>
              <c:strCache>
                <c:ptCount val="1"/>
                <c:pt idx="0">
                  <c:v>CMA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Forecast!$F$3:$F$38</c:f>
              <c:numCache>
                <c:formatCode>General</c:formatCode>
                <c:ptCount val="36"/>
                <c:pt idx="2" formatCode="0.00">
                  <c:v>2.6187499999999999</c:v>
                </c:pt>
                <c:pt idx="3" formatCode="0.00">
                  <c:v>2.4937499999999999</c:v>
                </c:pt>
                <c:pt idx="4" formatCode="0.00">
                  <c:v>2.3112499999999998</c:v>
                </c:pt>
                <c:pt idx="5" formatCode="0.00">
                  <c:v>2.1574999999999998</c:v>
                </c:pt>
                <c:pt idx="6" formatCode="0.00">
                  <c:v>2.0274999999999999</c:v>
                </c:pt>
                <c:pt idx="7" formatCode="0.00">
                  <c:v>1.9224999999999999</c:v>
                </c:pt>
                <c:pt idx="8" formatCode="0.00">
                  <c:v>1.9412500000000001</c:v>
                </c:pt>
                <c:pt idx="9" formatCode="0.00">
                  <c:v>2.1312500000000001</c:v>
                </c:pt>
                <c:pt idx="10" formatCode="0.00">
                  <c:v>2.3275000000000001</c:v>
                </c:pt>
                <c:pt idx="11" formatCode="0.00">
                  <c:v>2.39</c:v>
                </c:pt>
                <c:pt idx="12" formatCode="0.00">
                  <c:v>2.4537500000000003</c:v>
                </c:pt>
                <c:pt idx="13" formatCode="0.00">
                  <c:v>2.5999999999999996</c:v>
                </c:pt>
                <c:pt idx="14" formatCode="0.00">
                  <c:v>2.9812499999999997</c:v>
                </c:pt>
                <c:pt idx="15" formatCode="0.00">
                  <c:v>3.6524999999999999</c:v>
                </c:pt>
                <c:pt idx="16" formatCode="0.00">
                  <c:v>4.5287500000000005</c:v>
                </c:pt>
                <c:pt idx="17" formatCode="0.00">
                  <c:v>5.5112500000000004</c:v>
                </c:pt>
                <c:pt idx="18" formatCode="0.00">
                  <c:v>6.2850000000000001</c:v>
                </c:pt>
                <c:pt idx="19" formatCode="0.00">
                  <c:v>6.8387500000000001</c:v>
                </c:pt>
                <c:pt idx="20" formatCode="0.00">
                  <c:v>7.3562500000000002</c:v>
                </c:pt>
                <c:pt idx="21" formatCode="0.00">
                  <c:v>8.1050000000000004</c:v>
                </c:pt>
                <c:pt idx="22" formatCode="0.00">
                  <c:v>9.0300000000000011</c:v>
                </c:pt>
                <c:pt idx="23" formatCode="0.00">
                  <c:v>10.366250000000001</c:v>
                </c:pt>
                <c:pt idx="24" formatCode="0.00">
                  <c:v>11.975</c:v>
                </c:pt>
                <c:pt idx="25" formatCode="0.00">
                  <c:v>12.924999999999999</c:v>
                </c:pt>
                <c:pt idx="26" formatCode="0.00">
                  <c:v>13.272499999999999</c:v>
                </c:pt>
                <c:pt idx="27" formatCode="0.00">
                  <c:v>13.1275</c:v>
                </c:pt>
                <c:pt idx="28" formatCode="0.00">
                  <c:v>12.762499999999999</c:v>
                </c:pt>
                <c:pt idx="29" formatCode="0.00">
                  <c:v>12.61</c:v>
                </c:pt>
                <c:pt idx="30" formatCode="0.00">
                  <c:v>12.77</c:v>
                </c:pt>
                <c:pt idx="31" formatCode="0.00">
                  <c:v>12.778749999999999</c:v>
                </c:pt>
                <c:pt idx="32" formatCode="0.00">
                  <c:v>12.2525</c:v>
                </c:pt>
                <c:pt idx="33" formatCode="0.00">
                  <c:v>11.57</c:v>
                </c:pt>
                <c:pt idx="34" formatCode="0.00">
                  <c:v>11.35125</c:v>
                </c:pt>
                <c:pt idx="35" formatCode="0.00">
                  <c:v>11.615000000000002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24-4D9C-9590-8483C9470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678640"/>
        <c:axId val="546683232"/>
      </c:lineChart>
      <c:dateAx>
        <c:axId val="54667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83232"/>
        <c:crosses val="autoZero"/>
        <c:auto val="1"/>
        <c:lblOffset val="100"/>
        <c:baseTimeUnit val="months"/>
      </c:dateAx>
      <c:valAx>
        <c:axId val="5466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7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beve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Forecast!$F$2</c:f>
              <c:strCache>
                <c:ptCount val="1"/>
                <c:pt idx="0">
                  <c:v>CMA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Forecast!$F$5:$F$48</c:f>
              <c:numCache>
                <c:formatCode>0.00</c:formatCode>
                <c:ptCount val="44"/>
                <c:pt idx="0">
                  <c:v>2.6187499999999999</c:v>
                </c:pt>
                <c:pt idx="1">
                  <c:v>2.4937499999999999</c:v>
                </c:pt>
                <c:pt idx="2">
                  <c:v>2.3112499999999998</c:v>
                </c:pt>
                <c:pt idx="3">
                  <c:v>2.1574999999999998</c:v>
                </c:pt>
                <c:pt idx="4">
                  <c:v>2.0274999999999999</c:v>
                </c:pt>
                <c:pt idx="5">
                  <c:v>1.9224999999999999</c:v>
                </c:pt>
                <c:pt idx="6">
                  <c:v>1.9412500000000001</c:v>
                </c:pt>
                <c:pt idx="7">
                  <c:v>2.1312500000000001</c:v>
                </c:pt>
                <c:pt idx="8">
                  <c:v>2.3275000000000001</c:v>
                </c:pt>
                <c:pt idx="9">
                  <c:v>2.39</c:v>
                </c:pt>
                <c:pt idx="10">
                  <c:v>2.4537500000000003</c:v>
                </c:pt>
                <c:pt idx="11">
                  <c:v>2.5999999999999996</c:v>
                </c:pt>
                <c:pt idx="12">
                  <c:v>2.9812499999999997</c:v>
                </c:pt>
                <c:pt idx="13">
                  <c:v>3.6524999999999999</c:v>
                </c:pt>
                <c:pt idx="14">
                  <c:v>4.5287500000000005</c:v>
                </c:pt>
                <c:pt idx="15">
                  <c:v>5.5112500000000004</c:v>
                </c:pt>
                <c:pt idx="16">
                  <c:v>6.2850000000000001</c:v>
                </c:pt>
                <c:pt idx="17">
                  <c:v>6.8387500000000001</c:v>
                </c:pt>
                <c:pt idx="18">
                  <c:v>7.3562500000000002</c:v>
                </c:pt>
                <c:pt idx="19">
                  <c:v>8.1050000000000004</c:v>
                </c:pt>
                <c:pt idx="20">
                  <c:v>9.0300000000000011</c:v>
                </c:pt>
                <c:pt idx="21">
                  <c:v>10.366250000000001</c:v>
                </c:pt>
                <c:pt idx="22">
                  <c:v>11.975</c:v>
                </c:pt>
                <c:pt idx="23">
                  <c:v>12.924999999999999</c:v>
                </c:pt>
                <c:pt idx="24">
                  <c:v>13.272499999999999</c:v>
                </c:pt>
                <c:pt idx="25">
                  <c:v>13.1275</c:v>
                </c:pt>
                <c:pt idx="26">
                  <c:v>12.762499999999999</c:v>
                </c:pt>
                <c:pt idx="27">
                  <c:v>12.61</c:v>
                </c:pt>
                <c:pt idx="28">
                  <c:v>12.77</c:v>
                </c:pt>
                <c:pt idx="29">
                  <c:v>12.778749999999999</c:v>
                </c:pt>
                <c:pt idx="30">
                  <c:v>12.2525</c:v>
                </c:pt>
                <c:pt idx="31">
                  <c:v>11.57</c:v>
                </c:pt>
                <c:pt idx="32">
                  <c:v>11.35125</c:v>
                </c:pt>
                <c:pt idx="33">
                  <c:v>11.615000000000002</c:v>
                </c:pt>
                <c:pt idx="34">
                  <c:v>11.649999999999999</c:v>
                </c:pt>
                <c:pt idx="35">
                  <c:v>11.620000000000001</c:v>
                </c:pt>
                <c:pt idx="36">
                  <c:v>11.693750000000001</c:v>
                </c:pt>
                <c:pt idx="37">
                  <c:v>12.052499999999998</c:v>
                </c:pt>
                <c:pt idx="38">
                  <c:v>13.4475</c:v>
                </c:pt>
                <c:pt idx="39">
                  <c:v>16.268750000000001</c:v>
                </c:pt>
                <c:pt idx="40">
                  <c:v>20.199999875</c:v>
                </c:pt>
                <c:pt idx="41">
                  <c:v>22.747499625</c:v>
                </c:pt>
                <c:pt idx="42">
                  <c:v>23.521249375</c:v>
                </c:pt>
                <c:pt idx="43">
                  <c:v>23.053749125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CC-4F58-A09B-D21F87162A99}"/>
            </c:ext>
          </c:extLst>
        </c:ser>
        <c:ser>
          <c:idx val="0"/>
          <c:order val="1"/>
          <c:tx>
            <c:strRef>
              <c:f>Forecast!$D$2</c:f>
              <c:strCache>
                <c:ptCount val="1"/>
                <c:pt idx="0">
                  <c:v>Stock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Forecast!$D$3:$D$62</c:f>
              <c:numCache>
                <c:formatCode>General</c:formatCode>
                <c:ptCount val="60"/>
                <c:pt idx="0">
                  <c:v>2.57</c:v>
                </c:pt>
                <c:pt idx="1">
                  <c:v>3.11</c:v>
                </c:pt>
                <c:pt idx="2">
                  <c:v>2.68</c:v>
                </c:pt>
                <c:pt idx="3">
                  <c:v>2.2599999999999998</c:v>
                </c:pt>
                <c:pt idx="4">
                  <c:v>2.2799999999999998</c:v>
                </c:pt>
                <c:pt idx="5">
                  <c:v>2.4</c:v>
                </c:pt>
                <c:pt idx="6">
                  <c:v>1.93</c:v>
                </c:pt>
                <c:pt idx="7">
                  <c:v>1.78</c:v>
                </c:pt>
                <c:pt idx="8">
                  <c:v>1.72</c:v>
                </c:pt>
                <c:pt idx="9">
                  <c:v>2.12</c:v>
                </c:pt>
                <c:pt idx="10">
                  <c:v>2.36</c:v>
                </c:pt>
                <c:pt idx="11">
                  <c:v>2.87</c:v>
                </c:pt>
                <c:pt idx="12">
                  <c:v>2.2000000000000002</c:v>
                </c:pt>
                <c:pt idx="13">
                  <c:v>2.14</c:v>
                </c:pt>
                <c:pt idx="14">
                  <c:v>2.85</c:v>
                </c:pt>
                <c:pt idx="15">
                  <c:v>3.55</c:v>
                </c:pt>
                <c:pt idx="16">
                  <c:v>4.57</c:v>
                </c:pt>
                <c:pt idx="17">
                  <c:v>5.14</c:v>
                </c:pt>
                <c:pt idx="18">
                  <c:v>6.86</c:v>
                </c:pt>
                <c:pt idx="19">
                  <c:v>7.4</c:v>
                </c:pt>
                <c:pt idx="20">
                  <c:v>6.91</c:v>
                </c:pt>
                <c:pt idx="21">
                  <c:v>7.23</c:v>
                </c:pt>
                <c:pt idx="22">
                  <c:v>8.91</c:v>
                </c:pt>
                <c:pt idx="23">
                  <c:v>11.34</c:v>
                </c:pt>
                <c:pt idx="24">
                  <c:v>10.37</c:v>
                </c:pt>
                <c:pt idx="25">
                  <c:v>14.46</c:v>
                </c:pt>
                <c:pt idx="26">
                  <c:v>14.55</c:v>
                </c:pt>
                <c:pt idx="27">
                  <c:v>13.3</c:v>
                </c:pt>
                <c:pt idx="28">
                  <c:v>11.19</c:v>
                </c:pt>
                <c:pt idx="29">
                  <c:v>12.48</c:v>
                </c:pt>
                <c:pt idx="30">
                  <c:v>13.61</c:v>
                </c:pt>
                <c:pt idx="31">
                  <c:v>13.02</c:v>
                </c:pt>
                <c:pt idx="32">
                  <c:v>12.75</c:v>
                </c:pt>
                <c:pt idx="33">
                  <c:v>10.99</c:v>
                </c:pt>
                <c:pt idx="34">
                  <c:v>10.89</c:v>
                </c:pt>
                <c:pt idx="35">
                  <c:v>10.28</c:v>
                </c:pt>
                <c:pt idx="36">
                  <c:v>13.74</c:v>
                </c:pt>
                <c:pt idx="37">
                  <c:v>12.11</c:v>
                </c:pt>
                <c:pt idx="38">
                  <c:v>10.050000000000001</c:v>
                </c:pt>
                <c:pt idx="39">
                  <c:v>10.88</c:v>
                </c:pt>
                <c:pt idx="40">
                  <c:v>13.73</c:v>
                </c:pt>
                <c:pt idx="41">
                  <c:v>14.99</c:v>
                </c:pt>
                <c:pt idx="42">
                  <c:v>18.329999999999998</c:v>
                </c:pt>
                <c:pt idx="43">
                  <c:v>25.17</c:v>
                </c:pt>
                <c:pt idx="44">
                  <c:v>30.889999</c:v>
                </c:pt>
                <c:pt idx="45">
                  <c:v>18.209999</c:v>
                </c:pt>
                <c:pt idx="46">
                  <c:v>21.299999</c:v>
                </c:pt>
                <c:pt idx="47">
                  <c:v>18.459999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CC-4F58-A09B-D21F87162A99}"/>
            </c:ext>
          </c:extLst>
        </c:ser>
        <c:ser>
          <c:idx val="2"/>
          <c:order val="2"/>
          <c:tx>
            <c:strRef>
              <c:f>Forecast!$K$2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Forecast!$L$3:$L$62</c:f>
              <c:numCache>
                <c:formatCode>General</c:formatCode>
                <c:ptCount val="60"/>
                <c:pt idx="48" formatCode="0.00">
                  <c:v>19.592785776298935</c:v>
                </c:pt>
                <c:pt idx="49" formatCode="0.00">
                  <c:v>20.29892375534914</c:v>
                </c:pt>
                <c:pt idx="50" formatCode="0.00">
                  <c:v>20.49775298733201</c:v>
                </c:pt>
                <c:pt idx="51" formatCode="0.00">
                  <c:v>20.169657158922139</c:v>
                </c:pt>
                <c:pt idx="52" formatCode="0.00">
                  <c:v>21.114620130799405</c:v>
                </c:pt>
                <c:pt idx="53" formatCode="0.00">
                  <c:v>21.878560158598138</c:v>
                </c:pt>
                <c:pt idx="54" formatCode="0.00">
                  <c:v>22.643173131126645</c:v>
                </c:pt>
                <c:pt idx="55" formatCode="0.00">
                  <c:v>23.743803707315436</c:v>
                </c:pt>
                <c:pt idx="56" formatCode="0.00">
                  <c:v>24.455202940288558</c:v>
                </c:pt>
                <c:pt idx="57" formatCode="0.00">
                  <c:v>21.609282335156848</c:v>
                </c:pt>
                <c:pt idx="58" formatCode="0.00">
                  <c:v>23.939874925103972</c:v>
                </c:pt>
                <c:pt idx="59" formatCode="0.00">
                  <c:v>26.171547826503616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CC-4F58-A09B-D21F87162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622256"/>
        <c:axId val="546627504"/>
      </c:lineChart>
      <c:catAx>
        <c:axId val="54662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27504"/>
        <c:crosses val="autoZero"/>
        <c:auto val="1"/>
        <c:lblAlgn val="ctr"/>
        <c:lblOffset val="100"/>
        <c:noMultiLvlLbl val="0"/>
      </c:catAx>
      <c:valAx>
        <c:axId val="54662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2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0</xdr:row>
      <xdr:rowOff>71437</xdr:rowOff>
    </xdr:from>
    <xdr:to>
      <xdr:col>19</xdr:col>
      <xdr:colOff>247650</xdr:colOff>
      <xdr:row>13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DBCFE7-22DB-4C41-8A24-0266722B3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80962</xdr:colOff>
      <xdr:row>13</xdr:row>
      <xdr:rowOff>157162</xdr:rowOff>
    </xdr:from>
    <xdr:to>
      <xdr:col>19</xdr:col>
      <xdr:colOff>385762</xdr:colOff>
      <xdr:row>28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3CE664-6124-4446-8FA0-3332848D0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C258-9B78-4FFC-A77B-112E8D8EA423}">
  <dimension ref="A1:G49"/>
  <sheetViews>
    <sheetView topLeftCell="A14" workbookViewId="0">
      <selection activeCell="F2" sqref="F2:F49"/>
    </sheetView>
  </sheetViews>
  <sheetFormatPr defaultRowHeight="15" x14ac:dyDescent="0.25"/>
  <cols>
    <col min="1" max="1" width="9.7109375" bestFit="1" customWidth="1"/>
    <col min="3" max="3" width="10.57031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1">
        <v>42005</v>
      </c>
      <c r="B2">
        <v>2.67</v>
      </c>
      <c r="C2">
        <v>2.84</v>
      </c>
      <c r="D2">
        <v>2.14</v>
      </c>
      <c r="E2">
        <v>2.57</v>
      </c>
      <c r="F2">
        <v>2.57</v>
      </c>
      <c r="G2">
        <v>435408400</v>
      </c>
    </row>
    <row r="3" spans="1:7" x14ac:dyDescent="0.25">
      <c r="A3" s="1">
        <v>42036</v>
      </c>
      <c r="B3">
        <v>2.69</v>
      </c>
      <c r="C3">
        <v>3.37</v>
      </c>
      <c r="D3">
        <v>2.65</v>
      </c>
      <c r="E3">
        <v>3.11</v>
      </c>
      <c r="F3">
        <v>3.11</v>
      </c>
      <c r="G3">
        <v>339665200</v>
      </c>
    </row>
    <row r="4" spans="1:7" x14ac:dyDescent="0.25">
      <c r="A4" s="1">
        <v>42064</v>
      </c>
      <c r="B4">
        <v>3.13</v>
      </c>
      <c r="C4">
        <v>3.23</v>
      </c>
      <c r="D4">
        <v>2.5299999999999998</v>
      </c>
      <c r="E4">
        <v>2.68</v>
      </c>
      <c r="F4">
        <v>2.68</v>
      </c>
      <c r="G4">
        <v>269815500</v>
      </c>
    </row>
    <row r="5" spans="1:7" x14ac:dyDescent="0.25">
      <c r="A5" s="1">
        <v>42095</v>
      </c>
      <c r="B5">
        <v>2.66</v>
      </c>
      <c r="C5">
        <v>2.94</v>
      </c>
      <c r="D5">
        <v>2.25</v>
      </c>
      <c r="E5">
        <v>2.2599999999999998</v>
      </c>
      <c r="F5">
        <v>2.2599999999999998</v>
      </c>
      <c r="G5">
        <v>335187000</v>
      </c>
    </row>
    <row r="6" spans="1:7" x14ac:dyDescent="0.25">
      <c r="A6" s="1">
        <v>42125</v>
      </c>
      <c r="B6">
        <v>2.2599999999999998</v>
      </c>
      <c r="C6">
        <v>2.39</v>
      </c>
      <c r="D6">
        <v>2.2000000000000002</v>
      </c>
      <c r="E6">
        <v>2.2799999999999998</v>
      </c>
      <c r="F6">
        <v>2.2799999999999998</v>
      </c>
      <c r="G6">
        <v>210397100</v>
      </c>
    </row>
    <row r="7" spans="1:7" x14ac:dyDescent="0.25">
      <c r="A7" s="1">
        <v>42156</v>
      </c>
      <c r="B7">
        <v>2.29</v>
      </c>
      <c r="C7">
        <v>2.67</v>
      </c>
      <c r="D7">
        <v>2.25</v>
      </c>
      <c r="E7">
        <v>2.4</v>
      </c>
      <c r="F7">
        <v>2.4</v>
      </c>
      <c r="G7">
        <v>389269100</v>
      </c>
    </row>
    <row r="8" spans="1:7" x14ac:dyDescent="0.25">
      <c r="A8" s="1">
        <v>42186</v>
      </c>
      <c r="B8">
        <v>2.4700000000000002</v>
      </c>
      <c r="C8">
        <v>2.63</v>
      </c>
      <c r="D8">
        <v>1.61</v>
      </c>
      <c r="E8">
        <v>1.93</v>
      </c>
      <c r="F8">
        <v>1.93</v>
      </c>
      <c r="G8">
        <v>406747300</v>
      </c>
    </row>
    <row r="9" spans="1:7" x14ac:dyDescent="0.25">
      <c r="A9" s="1">
        <v>42217</v>
      </c>
      <c r="B9">
        <v>1.93</v>
      </c>
      <c r="C9">
        <v>2.21</v>
      </c>
      <c r="D9">
        <v>1.65</v>
      </c>
      <c r="E9">
        <v>1.78</v>
      </c>
      <c r="F9">
        <v>1.78</v>
      </c>
      <c r="G9">
        <v>275270100</v>
      </c>
    </row>
    <row r="10" spans="1:7" x14ac:dyDescent="0.25">
      <c r="A10" s="1">
        <v>42248</v>
      </c>
      <c r="B10">
        <v>1.77</v>
      </c>
      <c r="C10">
        <v>2.14</v>
      </c>
      <c r="D10">
        <v>1.65</v>
      </c>
      <c r="E10">
        <v>1.72</v>
      </c>
      <c r="F10">
        <v>1.72</v>
      </c>
      <c r="G10">
        <v>188468000</v>
      </c>
    </row>
    <row r="11" spans="1:7" x14ac:dyDescent="0.25">
      <c r="A11" s="1">
        <v>42278</v>
      </c>
      <c r="B11">
        <v>1.77</v>
      </c>
      <c r="C11">
        <v>2.21</v>
      </c>
      <c r="D11">
        <v>1.72</v>
      </c>
      <c r="E11">
        <v>2.12</v>
      </c>
      <c r="F11">
        <v>2.12</v>
      </c>
      <c r="G11">
        <v>205349000</v>
      </c>
    </row>
    <row r="12" spans="1:7" x14ac:dyDescent="0.25">
      <c r="A12" s="1">
        <v>42309</v>
      </c>
      <c r="B12">
        <v>2.13</v>
      </c>
      <c r="C12">
        <v>2.4</v>
      </c>
      <c r="D12">
        <v>1.94</v>
      </c>
      <c r="E12">
        <v>2.36</v>
      </c>
      <c r="F12">
        <v>2.36</v>
      </c>
      <c r="G12">
        <v>136451200</v>
      </c>
    </row>
    <row r="13" spans="1:7" x14ac:dyDescent="0.25">
      <c r="A13" s="1">
        <v>42339</v>
      </c>
      <c r="B13">
        <v>2.36</v>
      </c>
      <c r="C13">
        <v>3.06</v>
      </c>
      <c r="D13">
        <v>2.2000000000000002</v>
      </c>
      <c r="E13">
        <v>2.87</v>
      </c>
      <c r="F13">
        <v>2.87</v>
      </c>
      <c r="G13">
        <v>266450600</v>
      </c>
    </row>
    <row r="14" spans="1:7" x14ac:dyDescent="0.25">
      <c r="A14" s="1">
        <v>42370</v>
      </c>
      <c r="B14">
        <v>2.77</v>
      </c>
      <c r="C14">
        <v>2.82</v>
      </c>
      <c r="D14">
        <v>1.75</v>
      </c>
      <c r="E14">
        <v>2.2000000000000002</v>
      </c>
      <c r="F14">
        <v>2.2000000000000002</v>
      </c>
      <c r="G14">
        <v>355489300</v>
      </c>
    </row>
    <row r="15" spans="1:7" x14ac:dyDescent="0.25">
      <c r="A15" s="1">
        <v>42401</v>
      </c>
      <c r="B15">
        <v>2.17</v>
      </c>
      <c r="C15">
        <v>2.19</v>
      </c>
      <c r="D15">
        <v>1.81</v>
      </c>
      <c r="E15">
        <v>2.14</v>
      </c>
      <c r="F15">
        <v>2.14</v>
      </c>
      <c r="G15">
        <v>192749800</v>
      </c>
    </row>
    <row r="16" spans="1:7" x14ac:dyDescent="0.25">
      <c r="A16" s="1">
        <v>42430</v>
      </c>
      <c r="B16">
        <v>2.16</v>
      </c>
      <c r="C16">
        <v>2.98</v>
      </c>
      <c r="D16">
        <v>2.12</v>
      </c>
      <c r="E16">
        <v>2.85</v>
      </c>
      <c r="F16">
        <v>2.85</v>
      </c>
      <c r="G16">
        <v>333321700</v>
      </c>
    </row>
    <row r="17" spans="1:7" x14ac:dyDescent="0.25">
      <c r="A17" s="1">
        <v>42461</v>
      </c>
      <c r="B17">
        <v>2.79</v>
      </c>
      <c r="C17">
        <v>3.99</v>
      </c>
      <c r="D17">
        <v>2.6</v>
      </c>
      <c r="E17">
        <v>3.55</v>
      </c>
      <c r="F17">
        <v>3.55</v>
      </c>
      <c r="G17">
        <v>472576300</v>
      </c>
    </row>
    <row r="18" spans="1:7" x14ac:dyDescent="0.25">
      <c r="A18" s="1">
        <v>42491</v>
      </c>
      <c r="B18">
        <v>3.58</v>
      </c>
      <c r="C18">
        <v>4.71</v>
      </c>
      <c r="D18">
        <v>3.45</v>
      </c>
      <c r="E18">
        <v>4.57</v>
      </c>
      <c r="F18">
        <v>4.57</v>
      </c>
      <c r="G18">
        <v>394438600</v>
      </c>
    </row>
    <row r="19" spans="1:7" x14ac:dyDescent="0.25">
      <c r="A19" s="1">
        <v>42522</v>
      </c>
      <c r="B19">
        <v>4.5999999999999996</v>
      </c>
      <c r="C19">
        <v>5.52</v>
      </c>
      <c r="D19">
        <v>4.07</v>
      </c>
      <c r="E19">
        <v>5.14</v>
      </c>
      <c r="F19">
        <v>5.14</v>
      </c>
      <c r="G19">
        <v>625642500</v>
      </c>
    </row>
    <row r="20" spans="1:7" x14ac:dyDescent="0.25">
      <c r="A20" s="1">
        <v>42552</v>
      </c>
      <c r="B20">
        <v>5.09</v>
      </c>
      <c r="C20">
        <v>7.16</v>
      </c>
      <c r="D20">
        <v>4.82</v>
      </c>
      <c r="E20">
        <v>6.86</v>
      </c>
      <c r="F20">
        <v>6.86</v>
      </c>
      <c r="G20">
        <v>700562400</v>
      </c>
    </row>
    <row r="21" spans="1:7" x14ac:dyDescent="0.25">
      <c r="A21" s="1">
        <v>42583</v>
      </c>
      <c r="B21">
        <v>6.89</v>
      </c>
      <c r="C21">
        <v>8</v>
      </c>
      <c r="D21">
        <v>6.15</v>
      </c>
      <c r="E21">
        <v>7.4</v>
      </c>
      <c r="F21">
        <v>7.4</v>
      </c>
      <c r="G21">
        <v>606398900</v>
      </c>
    </row>
    <row r="22" spans="1:7" x14ac:dyDescent="0.25">
      <c r="A22" s="1">
        <v>42614</v>
      </c>
      <c r="B22">
        <v>7.18</v>
      </c>
      <c r="C22">
        <v>7.64</v>
      </c>
      <c r="D22">
        <v>5.66</v>
      </c>
      <c r="E22">
        <v>6.91</v>
      </c>
      <c r="F22">
        <v>6.91</v>
      </c>
      <c r="G22">
        <v>1041904000</v>
      </c>
    </row>
    <row r="23" spans="1:7" x14ac:dyDescent="0.25">
      <c r="A23" s="1">
        <v>42644</v>
      </c>
      <c r="B23">
        <v>6.95</v>
      </c>
      <c r="C23">
        <v>7.53</v>
      </c>
      <c r="D23">
        <v>6.24</v>
      </c>
      <c r="E23">
        <v>7.23</v>
      </c>
      <c r="F23">
        <v>7.23</v>
      </c>
      <c r="G23">
        <v>869559700</v>
      </c>
    </row>
    <row r="24" spans="1:7" x14ac:dyDescent="0.25">
      <c r="A24" s="1">
        <v>42675</v>
      </c>
      <c r="B24">
        <v>7.32</v>
      </c>
      <c r="C24">
        <v>9.23</v>
      </c>
      <c r="D24">
        <v>6.22</v>
      </c>
      <c r="E24">
        <v>8.91</v>
      </c>
      <c r="F24">
        <v>8.91</v>
      </c>
      <c r="G24">
        <v>990277900</v>
      </c>
    </row>
    <row r="25" spans="1:7" x14ac:dyDescent="0.25">
      <c r="A25" s="1">
        <v>42705</v>
      </c>
      <c r="B25">
        <v>8.92</v>
      </c>
      <c r="C25">
        <v>12.42</v>
      </c>
      <c r="D25">
        <v>8.26</v>
      </c>
      <c r="E25">
        <v>11.34</v>
      </c>
      <c r="F25">
        <v>11.34</v>
      </c>
      <c r="G25">
        <v>1155647500</v>
      </c>
    </row>
    <row r="26" spans="1:7" x14ac:dyDescent="0.25">
      <c r="A26" s="1">
        <v>42736</v>
      </c>
      <c r="B26">
        <v>11.42</v>
      </c>
      <c r="C26">
        <v>11.69</v>
      </c>
      <c r="D26">
        <v>9.42</v>
      </c>
      <c r="E26">
        <v>10.37</v>
      </c>
      <c r="F26">
        <v>10.37</v>
      </c>
      <c r="G26">
        <v>878890400</v>
      </c>
    </row>
    <row r="27" spans="1:7" x14ac:dyDescent="0.25">
      <c r="A27" s="1">
        <v>42767</v>
      </c>
      <c r="B27">
        <v>10.9</v>
      </c>
      <c r="C27">
        <v>15.55</v>
      </c>
      <c r="D27">
        <v>10.81</v>
      </c>
      <c r="E27">
        <v>14.46</v>
      </c>
      <c r="F27">
        <v>14.46</v>
      </c>
      <c r="G27">
        <v>1571999700</v>
      </c>
    </row>
    <row r="28" spans="1:7" x14ac:dyDescent="0.25">
      <c r="A28" s="1">
        <v>42795</v>
      </c>
      <c r="B28">
        <v>15.08</v>
      </c>
      <c r="C28">
        <v>15.09</v>
      </c>
      <c r="D28">
        <v>12.38</v>
      </c>
      <c r="E28">
        <v>14.55</v>
      </c>
      <c r="F28">
        <v>14.55</v>
      </c>
      <c r="G28">
        <v>1733593200</v>
      </c>
    </row>
    <row r="29" spans="1:7" x14ac:dyDescent="0.25">
      <c r="A29" s="1">
        <v>42826</v>
      </c>
      <c r="B29">
        <v>14.6</v>
      </c>
      <c r="C29">
        <v>14.74</v>
      </c>
      <c r="D29">
        <v>12.22</v>
      </c>
      <c r="E29">
        <v>13.3</v>
      </c>
      <c r="F29">
        <v>13.3</v>
      </c>
      <c r="G29">
        <v>943383500</v>
      </c>
    </row>
    <row r="30" spans="1:7" x14ac:dyDescent="0.25">
      <c r="A30" s="1">
        <v>42856</v>
      </c>
      <c r="B30">
        <v>13.43</v>
      </c>
      <c r="C30">
        <v>13.63</v>
      </c>
      <c r="D30">
        <v>9.85</v>
      </c>
      <c r="E30">
        <v>11.19</v>
      </c>
      <c r="F30">
        <v>11.19</v>
      </c>
      <c r="G30">
        <v>1716437000</v>
      </c>
    </row>
    <row r="31" spans="1:7" x14ac:dyDescent="0.25">
      <c r="A31" s="1">
        <v>42887</v>
      </c>
      <c r="B31">
        <v>11.25</v>
      </c>
      <c r="C31">
        <v>14.67</v>
      </c>
      <c r="D31">
        <v>10.57</v>
      </c>
      <c r="E31">
        <v>12.48</v>
      </c>
      <c r="F31">
        <v>12.48</v>
      </c>
      <c r="G31">
        <v>2208152100</v>
      </c>
    </row>
    <row r="32" spans="1:7" x14ac:dyDescent="0.25">
      <c r="A32" s="1">
        <v>42917</v>
      </c>
      <c r="B32">
        <v>12.57</v>
      </c>
      <c r="C32">
        <v>15.65</v>
      </c>
      <c r="D32">
        <v>12.13</v>
      </c>
      <c r="E32">
        <v>13.61</v>
      </c>
      <c r="F32">
        <v>13.61</v>
      </c>
      <c r="G32">
        <v>1710461400</v>
      </c>
    </row>
    <row r="33" spans="1:7" x14ac:dyDescent="0.25">
      <c r="A33" s="1">
        <v>42948</v>
      </c>
      <c r="B33">
        <v>13.72</v>
      </c>
      <c r="C33">
        <v>13.93</v>
      </c>
      <c r="D33">
        <v>11.86</v>
      </c>
      <c r="E33">
        <v>13.02</v>
      </c>
      <c r="F33">
        <v>13.02</v>
      </c>
      <c r="G33">
        <v>1321868100</v>
      </c>
    </row>
    <row r="34" spans="1:7" x14ac:dyDescent="0.25">
      <c r="A34" s="1">
        <v>42979</v>
      </c>
      <c r="B34">
        <v>13.12</v>
      </c>
      <c r="C34">
        <v>14.24</v>
      </c>
      <c r="D34">
        <v>12.04</v>
      </c>
      <c r="E34">
        <v>12.75</v>
      </c>
      <c r="F34">
        <v>12.75</v>
      </c>
      <c r="G34">
        <v>1209201600</v>
      </c>
    </row>
    <row r="35" spans="1:7" x14ac:dyDescent="0.25">
      <c r="A35" s="1">
        <v>43009</v>
      </c>
      <c r="B35">
        <v>12.8</v>
      </c>
      <c r="C35">
        <v>14.41</v>
      </c>
      <c r="D35">
        <v>10.65</v>
      </c>
      <c r="E35">
        <v>10.99</v>
      </c>
      <c r="F35">
        <v>10.99</v>
      </c>
      <c r="G35">
        <v>1358068500</v>
      </c>
    </row>
    <row r="36" spans="1:7" x14ac:dyDescent="0.25">
      <c r="A36" s="1">
        <v>43040</v>
      </c>
      <c r="B36">
        <v>11.25</v>
      </c>
      <c r="C36">
        <v>12.27</v>
      </c>
      <c r="D36">
        <v>10.66</v>
      </c>
      <c r="E36">
        <v>10.89</v>
      </c>
      <c r="F36">
        <v>10.89</v>
      </c>
      <c r="G36">
        <v>1039199400</v>
      </c>
    </row>
    <row r="37" spans="1:7" x14ac:dyDescent="0.25">
      <c r="A37" s="1">
        <v>43070</v>
      </c>
      <c r="B37">
        <v>10.81</v>
      </c>
      <c r="C37">
        <v>11.19</v>
      </c>
      <c r="D37">
        <v>9.6999999999999993</v>
      </c>
      <c r="E37">
        <v>10.28</v>
      </c>
      <c r="F37">
        <v>10.28</v>
      </c>
      <c r="G37">
        <v>795755000</v>
      </c>
    </row>
    <row r="38" spans="1:7" x14ac:dyDescent="0.25">
      <c r="A38" s="1">
        <v>43101</v>
      </c>
      <c r="B38">
        <v>10.42</v>
      </c>
      <c r="C38">
        <v>13.85</v>
      </c>
      <c r="D38">
        <v>10.34</v>
      </c>
      <c r="E38">
        <v>13.74</v>
      </c>
      <c r="F38">
        <v>13.74</v>
      </c>
      <c r="G38">
        <v>1335288900</v>
      </c>
    </row>
    <row r="39" spans="1:7" x14ac:dyDescent="0.25">
      <c r="A39" s="1">
        <v>43132</v>
      </c>
      <c r="B39">
        <v>13.62</v>
      </c>
      <c r="C39">
        <v>13.84</v>
      </c>
      <c r="D39">
        <v>10.63</v>
      </c>
      <c r="E39">
        <v>12.11</v>
      </c>
      <c r="F39">
        <v>12.11</v>
      </c>
      <c r="G39">
        <v>1103985800</v>
      </c>
    </row>
    <row r="40" spans="1:7" x14ac:dyDescent="0.25">
      <c r="A40" s="1">
        <v>43160</v>
      </c>
      <c r="B40">
        <v>12.26</v>
      </c>
      <c r="C40">
        <v>12.82</v>
      </c>
      <c r="D40">
        <v>9.7899999999999991</v>
      </c>
      <c r="E40">
        <v>10.050000000000001</v>
      </c>
      <c r="F40">
        <v>10.050000000000001</v>
      </c>
      <c r="G40">
        <v>1483511900</v>
      </c>
    </row>
    <row r="41" spans="1:7" x14ac:dyDescent="0.25">
      <c r="A41" s="1">
        <v>43191</v>
      </c>
      <c r="B41">
        <v>9.99</v>
      </c>
      <c r="C41">
        <v>11.36</v>
      </c>
      <c r="D41">
        <v>9.0399999999999991</v>
      </c>
      <c r="E41">
        <v>10.88</v>
      </c>
      <c r="F41">
        <v>10.88</v>
      </c>
      <c r="G41">
        <v>1163360900</v>
      </c>
    </row>
    <row r="42" spans="1:7" x14ac:dyDescent="0.25">
      <c r="A42" s="1">
        <v>43221</v>
      </c>
      <c r="B42">
        <v>10.83</v>
      </c>
      <c r="C42">
        <v>13.95</v>
      </c>
      <c r="D42">
        <v>10.77</v>
      </c>
      <c r="E42">
        <v>13.73</v>
      </c>
      <c r="F42">
        <v>13.73</v>
      </c>
      <c r="G42">
        <v>1020602700</v>
      </c>
    </row>
    <row r="43" spans="1:7" x14ac:dyDescent="0.25">
      <c r="A43" s="1">
        <v>43252</v>
      </c>
      <c r="B43">
        <v>13.98</v>
      </c>
      <c r="C43">
        <v>17.34</v>
      </c>
      <c r="D43">
        <v>13.92</v>
      </c>
      <c r="E43">
        <v>14.99</v>
      </c>
      <c r="F43">
        <v>14.99</v>
      </c>
      <c r="G43">
        <v>1632781900</v>
      </c>
    </row>
    <row r="44" spans="1:7" x14ac:dyDescent="0.25">
      <c r="A44" s="1">
        <v>43282</v>
      </c>
      <c r="B44">
        <v>14.8</v>
      </c>
      <c r="C44">
        <v>20.18</v>
      </c>
      <c r="D44">
        <v>14.74</v>
      </c>
      <c r="E44">
        <v>18.329999999999998</v>
      </c>
      <c r="F44">
        <v>18.329999999999998</v>
      </c>
      <c r="G44">
        <v>1456419400</v>
      </c>
    </row>
    <row r="45" spans="1:7" x14ac:dyDescent="0.25">
      <c r="A45" s="1">
        <v>43313</v>
      </c>
      <c r="B45">
        <v>18.34</v>
      </c>
      <c r="C45">
        <v>27.299999</v>
      </c>
      <c r="D45">
        <v>18</v>
      </c>
      <c r="E45">
        <v>25.17</v>
      </c>
      <c r="F45">
        <v>25.17</v>
      </c>
      <c r="G45">
        <v>2201119100</v>
      </c>
    </row>
    <row r="46" spans="1:7" x14ac:dyDescent="0.25">
      <c r="A46" s="1">
        <v>43344</v>
      </c>
      <c r="B46">
        <v>25.620000999999998</v>
      </c>
      <c r="C46">
        <v>34.139999000000003</v>
      </c>
      <c r="D46">
        <v>25.57</v>
      </c>
      <c r="E46">
        <v>30.889999</v>
      </c>
      <c r="F46">
        <v>30.889999</v>
      </c>
      <c r="G46">
        <v>3063055900</v>
      </c>
    </row>
    <row r="47" spans="1:7" x14ac:dyDescent="0.25">
      <c r="A47" s="1">
        <v>43374</v>
      </c>
      <c r="B47">
        <v>30.690000999999999</v>
      </c>
      <c r="C47">
        <v>31.91</v>
      </c>
      <c r="D47">
        <v>16.170000000000002</v>
      </c>
      <c r="E47">
        <v>18.209999</v>
      </c>
      <c r="F47">
        <v>18.209999</v>
      </c>
      <c r="G47">
        <v>2655213100</v>
      </c>
    </row>
    <row r="48" spans="1:7" x14ac:dyDescent="0.25">
      <c r="A48" s="1">
        <v>43405</v>
      </c>
      <c r="B48">
        <v>18.41</v>
      </c>
      <c r="C48">
        <v>22.219999000000001</v>
      </c>
      <c r="D48">
        <v>17.18</v>
      </c>
      <c r="E48">
        <v>21.299999</v>
      </c>
      <c r="F48">
        <v>21.299999</v>
      </c>
      <c r="G48">
        <v>2140346900</v>
      </c>
    </row>
    <row r="49" spans="1:7" x14ac:dyDescent="0.25">
      <c r="A49" s="1">
        <v>43435</v>
      </c>
      <c r="B49">
        <v>22.48</v>
      </c>
      <c r="C49">
        <v>23.75</v>
      </c>
      <c r="D49">
        <v>16.030000999999999</v>
      </c>
      <c r="E49">
        <v>18.459999</v>
      </c>
      <c r="F49">
        <v>18.459999</v>
      </c>
      <c r="G49">
        <v>1981674300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C3F4-AF4B-4BCE-8899-76C3C4F3F051}">
  <dimension ref="A1:O81"/>
  <sheetViews>
    <sheetView tabSelected="1" workbookViewId="0">
      <selection activeCell="F57" sqref="F56:F57"/>
    </sheetView>
  </sheetViews>
  <sheetFormatPr defaultRowHeight="15" x14ac:dyDescent="0.25"/>
  <cols>
    <col min="2" max="2" width="9.7109375" bestFit="1" customWidth="1"/>
    <col min="3" max="3" width="9.7109375" customWidth="1"/>
    <col min="5" max="5" width="15.42578125" bestFit="1" customWidth="1"/>
    <col min="6" max="6" width="22.140625" bestFit="1" customWidth="1"/>
    <col min="9" max="9" width="13.85546875" bestFit="1" customWidth="1"/>
    <col min="10" max="10" width="12.5703125" bestFit="1" customWidth="1"/>
  </cols>
  <sheetData>
    <row r="1" spans="1:11" ht="34.5" customHeight="1" x14ac:dyDescent="0.35">
      <c r="E1" s="3" t="s">
        <v>4</v>
      </c>
      <c r="F1" s="4" t="s">
        <v>7</v>
      </c>
      <c r="G1" s="3" t="s">
        <v>5</v>
      </c>
      <c r="H1" s="3"/>
      <c r="I1" s="3" t="s">
        <v>19</v>
      </c>
    </row>
    <row r="2" spans="1:11" s="10" customFormat="1" ht="18" x14ac:dyDescent="0.35">
      <c r="A2" s="10" t="s">
        <v>20</v>
      </c>
      <c r="B2" s="10" t="s">
        <v>0</v>
      </c>
      <c r="C2" s="10" t="s">
        <v>16</v>
      </c>
      <c r="D2" s="10" t="s">
        <v>3</v>
      </c>
      <c r="E2" s="10" t="s">
        <v>1</v>
      </c>
      <c r="F2" s="10" t="s">
        <v>2</v>
      </c>
      <c r="G2" s="10" t="s">
        <v>6</v>
      </c>
      <c r="H2" s="10" t="s">
        <v>8</v>
      </c>
      <c r="I2" s="10" t="s">
        <v>18</v>
      </c>
      <c r="J2" s="10" t="s">
        <v>21</v>
      </c>
      <c r="K2" s="10" t="s">
        <v>46</v>
      </c>
    </row>
    <row r="3" spans="1:11" x14ac:dyDescent="0.25">
      <c r="A3">
        <v>1</v>
      </c>
      <c r="B3" s="1">
        <v>42005</v>
      </c>
      <c r="C3" s="7">
        <v>1</v>
      </c>
      <c r="D3">
        <v>2.57</v>
      </c>
      <c r="E3" s="2"/>
      <c r="H3" s="2">
        <f>VLOOKUP(C3,$N$31:$O$42,2,FALSE)</f>
        <v>0.98065225697508251</v>
      </c>
      <c r="I3" s="2">
        <f>D3/H3</f>
        <v>2.6207047214956862</v>
      </c>
      <c r="J3" s="2">
        <f>$C$80+$C$81*A3</f>
        <v>-0.58249918732265726</v>
      </c>
      <c r="K3" s="2">
        <f>H3*J3</f>
        <v>-0.57122914273411518</v>
      </c>
    </row>
    <row r="4" spans="1:11" x14ac:dyDescent="0.25">
      <c r="A4">
        <v>2</v>
      </c>
      <c r="B4" s="1">
        <v>42036</v>
      </c>
      <c r="C4" s="7">
        <v>2</v>
      </c>
      <c r="D4">
        <v>3.11</v>
      </c>
      <c r="E4" s="2"/>
      <c r="H4" s="2">
        <f t="shared" ref="H4:H50" si="0">VLOOKUP(C4,$N$31:$O$42,2,FALSE)</f>
        <v>0.99466922891685783</v>
      </c>
      <c r="I4" s="2">
        <f t="shared" ref="I4:I50" si="1">D4/H4</f>
        <v>3.1266675489565765</v>
      </c>
      <c r="J4" s="2">
        <f>$C$80+$C$81*A4</f>
        <v>-0.15412751820285031</v>
      </c>
      <c r="K4" s="2">
        <f t="shared" ref="K4:K50" si="2">H4*J4</f>
        <v>-0.15330589968569808</v>
      </c>
    </row>
    <row r="5" spans="1:11" x14ac:dyDescent="0.25">
      <c r="A5">
        <v>3</v>
      </c>
      <c r="B5" s="1">
        <v>42064</v>
      </c>
      <c r="C5" s="7">
        <v>3</v>
      </c>
      <c r="D5">
        <v>2.68</v>
      </c>
      <c r="E5" s="2">
        <f>AVERAGE(D3:D6)</f>
        <v>2.6549999999999998</v>
      </c>
      <c r="F5" s="2">
        <f>AVERAGE(E5:E6)</f>
        <v>2.6187499999999999</v>
      </c>
      <c r="G5" s="2">
        <f>D5/F5</f>
        <v>1.0233890214797137</v>
      </c>
      <c r="H5" s="2">
        <f t="shared" si="0"/>
        <v>0.98376224260887413</v>
      </c>
      <c r="I5" s="2">
        <f t="shared" si="1"/>
        <v>2.7242354747147162</v>
      </c>
      <c r="J5" s="2">
        <f>$C$80+$C$81*A5</f>
        <v>0.27424415091695664</v>
      </c>
      <c r="K5" s="2">
        <f t="shared" si="2"/>
        <v>0.26979104092843181</v>
      </c>
    </row>
    <row r="6" spans="1:11" x14ac:dyDescent="0.25">
      <c r="A6">
        <v>4</v>
      </c>
      <c r="B6" s="1">
        <v>42095</v>
      </c>
      <c r="C6" s="7">
        <v>4</v>
      </c>
      <c r="D6">
        <v>2.2599999999999998</v>
      </c>
      <c r="E6" s="2">
        <f t="shared" ref="E6:E49" si="3">AVERAGE(D4:D7)</f>
        <v>2.5825</v>
      </c>
      <c r="F6" s="2">
        <f t="shared" ref="F6:F48" si="4">AVERAGE(E6:E7)</f>
        <v>2.4937499999999999</v>
      </c>
      <c r="G6" s="2">
        <f t="shared" ref="G6:G48" si="5">D6/F6</f>
        <v>0.906265664160401</v>
      </c>
      <c r="H6" s="2">
        <f t="shared" si="0"/>
        <v>0.94851508159586295</v>
      </c>
      <c r="I6" s="2">
        <f t="shared" si="1"/>
        <v>2.3826716557817744</v>
      </c>
      <c r="J6" s="2">
        <f>$C$80+$C$81*A6</f>
        <v>0.70261582003676359</v>
      </c>
      <c r="K6" s="2">
        <f t="shared" si="2"/>
        <v>0.66644170187271501</v>
      </c>
    </row>
    <row r="7" spans="1:11" x14ac:dyDescent="0.25">
      <c r="A7">
        <v>5</v>
      </c>
      <c r="B7" s="1">
        <v>42125</v>
      </c>
      <c r="C7" s="7">
        <v>5</v>
      </c>
      <c r="D7">
        <v>2.2799999999999998</v>
      </c>
      <c r="E7" s="2">
        <f t="shared" si="3"/>
        <v>2.4049999999999998</v>
      </c>
      <c r="F7" s="2">
        <f t="shared" si="4"/>
        <v>2.3112499999999998</v>
      </c>
      <c r="G7" s="2">
        <f t="shared" si="5"/>
        <v>0.9864791779340184</v>
      </c>
      <c r="H7" s="2">
        <f t="shared" si="0"/>
        <v>0.97334568427014156</v>
      </c>
      <c r="I7" s="2">
        <f t="shared" si="1"/>
        <v>2.3424360295074882</v>
      </c>
      <c r="J7" s="2">
        <f>$C$80+$C$81*A7</f>
        <v>1.1309874891565705</v>
      </c>
      <c r="K7" s="2">
        <f t="shared" si="2"/>
        <v>1.1008417915340716</v>
      </c>
    </row>
    <row r="8" spans="1:11" x14ac:dyDescent="0.25">
      <c r="A8">
        <v>6</v>
      </c>
      <c r="B8" s="1">
        <v>42156</v>
      </c>
      <c r="C8" s="7">
        <v>6</v>
      </c>
      <c r="D8">
        <v>2.4</v>
      </c>
      <c r="E8" s="2">
        <f t="shared" si="3"/>
        <v>2.2174999999999998</v>
      </c>
      <c r="F8" s="2">
        <f t="shared" si="4"/>
        <v>2.1574999999999998</v>
      </c>
      <c r="G8" s="2">
        <f t="shared" si="5"/>
        <v>1.1123986095017382</v>
      </c>
      <c r="H8" s="2">
        <f t="shared" si="0"/>
        <v>0.98903137599361868</v>
      </c>
      <c r="I8" s="2">
        <f t="shared" si="1"/>
        <v>2.4266166455931373</v>
      </c>
      <c r="J8" s="2">
        <f>$C$80+$C$81*A8</f>
        <v>1.5593591582763775</v>
      </c>
      <c r="K8" s="2">
        <f t="shared" si="2"/>
        <v>1.5422551339783366</v>
      </c>
    </row>
    <row r="9" spans="1:11" x14ac:dyDescent="0.25">
      <c r="A9">
        <v>7</v>
      </c>
      <c r="B9" s="1">
        <v>42186</v>
      </c>
      <c r="C9" s="7">
        <v>7</v>
      </c>
      <c r="D9">
        <v>1.93</v>
      </c>
      <c r="E9" s="2">
        <f t="shared" si="3"/>
        <v>2.0974999999999997</v>
      </c>
      <c r="F9" s="2">
        <f t="shared" si="4"/>
        <v>2.0274999999999999</v>
      </c>
      <c r="G9" s="2">
        <f t="shared" si="5"/>
        <v>0.95191122071516654</v>
      </c>
      <c r="H9" s="2">
        <f t="shared" si="0"/>
        <v>1.0041509519718765</v>
      </c>
      <c r="I9" s="2">
        <f t="shared" si="1"/>
        <v>1.922021779902723</v>
      </c>
      <c r="J9" s="2">
        <f>$C$80+$C$81*A9</f>
        <v>1.9877308273961845</v>
      </c>
      <c r="K9" s="2">
        <f t="shared" si="2"/>
        <v>1.9959818025937244</v>
      </c>
    </row>
    <row r="10" spans="1:11" x14ac:dyDescent="0.25">
      <c r="A10">
        <v>8</v>
      </c>
      <c r="B10" s="1">
        <v>42217</v>
      </c>
      <c r="C10" s="7">
        <v>8</v>
      </c>
      <c r="D10">
        <v>1.78</v>
      </c>
      <c r="E10" s="2">
        <f t="shared" si="3"/>
        <v>1.9575</v>
      </c>
      <c r="F10" s="2">
        <f t="shared" si="4"/>
        <v>1.9224999999999999</v>
      </c>
      <c r="G10" s="2">
        <f t="shared" si="5"/>
        <v>0.92587776332899874</v>
      </c>
      <c r="H10" s="2">
        <f t="shared" si="0"/>
        <v>1.0333302726839086</v>
      </c>
      <c r="I10" s="2">
        <f t="shared" si="1"/>
        <v>1.7225857473203967</v>
      </c>
      <c r="J10" s="2">
        <f>$C$80+$C$81*A10</f>
        <v>2.4161024965159914</v>
      </c>
      <c r="K10" s="2">
        <f t="shared" si="2"/>
        <v>2.496631851557142</v>
      </c>
    </row>
    <row r="11" spans="1:11" x14ac:dyDescent="0.25">
      <c r="A11">
        <v>9</v>
      </c>
      <c r="B11" s="1">
        <v>42248</v>
      </c>
      <c r="C11" s="7">
        <v>9</v>
      </c>
      <c r="D11">
        <v>1.72</v>
      </c>
      <c r="E11" s="2">
        <f t="shared" si="3"/>
        <v>1.8875</v>
      </c>
      <c r="F11" s="2">
        <f t="shared" si="4"/>
        <v>1.9412500000000001</v>
      </c>
      <c r="G11" s="2">
        <f t="shared" si="5"/>
        <v>0.88602704443013514</v>
      </c>
      <c r="H11" s="2">
        <f t="shared" si="0"/>
        <v>1.0448122093979793</v>
      </c>
      <c r="I11" s="2">
        <f t="shared" si="1"/>
        <v>1.6462288481401495</v>
      </c>
      <c r="J11" s="2">
        <f>$C$80+$C$81*A11</f>
        <v>2.8444741656357984</v>
      </c>
      <c r="K11" s="2">
        <f t="shared" si="2"/>
        <v>2.9719413375734121</v>
      </c>
    </row>
    <row r="12" spans="1:11" x14ac:dyDescent="0.25">
      <c r="A12">
        <v>10</v>
      </c>
      <c r="B12" s="1">
        <v>42278</v>
      </c>
      <c r="C12" s="7">
        <v>10</v>
      </c>
      <c r="D12">
        <v>2.12</v>
      </c>
      <c r="E12" s="2">
        <f t="shared" si="3"/>
        <v>1.9950000000000001</v>
      </c>
      <c r="F12" s="2">
        <f t="shared" si="4"/>
        <v>2.1312500000000001</v>
      </c>
      <c r="G12" s="2">
        <f t="shared" si="5"/>
        <v>0.99472140762463346</v>
      </c>
      <c r="H12" s="2">
        <f t="shared" si="0"/>
        <v>0.90663172060316244</v>
      </c>
      <c r="I12" s="2">
        <f t="shared" si="1"/>
        <v>2.3383254212522036</v>
      </c>
      <c r="J12" s="2">
        <f>$C$80+$C$81*A12</f>
        <v>3.2728458347556053</v>
      </c>
      <c r="K12" s="2">
        <f t="shared" si="2"/>
        <v>2.967265850433368</v>
      </c>
    </row>
    <row r="13" spans="1:11" x14ac:dyDescent="0.25">
      <c r="A13">
        <v>11</v>
      </c>
      <c r="B13" s="1">
        <v>42309</v>
      </c>
      <c r="C13" s="7">
        <v>11</v>
      </c>
      <c r="D13">
        <v>2.36</v>
      </c>
      <c r="E13" s="2">
        <f t="shared" si="3"/>
        <v>2.2675000000000001</v>
      </c>
      <c r="F13" s="2">
        <f t="shared" si="4"/>
        <v>2.3275000000000001</v>
      </c>
      <c r="G13" s="2">
        <f t="shared" si="5"/>
        <v>1.0139634801288935</v>
      </c>
      <c r="H13" s="2">
        <f t="shared" si="0"/>
        <v>0.98668005073548049</v>
      </c>
      <c r="I13" s="2">
        <f t="shared" si="1"/>
        <v>2.3918594464749074</v>
      </c>
      <c r="J13" s="2">
        <f>$C$80+$C$81*A13</f>
        <v>3.7012175038754123</v>
      </c>
      <c r="K13" s="2">
        <f t="shared" si="2"/>
        <v>3.6519174745068401</v>
      </c>
    </row>
    <row r="14" spans="1:11" x14ac:dyDescent="0.25">
      <c r="A14">
        <v>12</v>
      </c>
      <c r="B14" s="1">
        <v>42339</v>
      </c>
      <c r="C14" s="7">
        <v>12</v>
      </c>
      <c r="D14">
        <v>2.87</v>
      </c>
      <c r="E14" s="2">
        <f t="shared" si="3"/>
        <v>2.3875000000000002</v>
      </c>
      <c r="F14" s="2">
        <f t="shared" si="4"/>
        <v>2.39</v>
      </c>
      <c r="G14" s="2">
        <f t="shared" si="5"/>
        <v>1.2008368200836821</v>
      </c>
      <c r="H14" s="2">
        <f t="shared" si="0"/>
        <v>1.0599446276814926</v>
      </c>
      <c r="I14" s="2">
        <f t="shared" si="1"/>
        <v>2.7076886141475112</v>
      </c>
      <c r="J14" s="2">
        <f>$C$80+$C$81*A14</f>
        <v>4.1295891729952192</v>
      </c>
      <c r="K14" s="2">
        <f t="shared" si="2"/>
        <v>4.3771358584479403</v>
      </c>
    </row>
    <row r="15" spans="1:11" x14ac:dyDescent="0.25">
      <c r="A15">
        <v>13</v>
      </c>
      <c r="B15" s="1">
        <v>42370</v>
      </c>
      <c r="C15" s="7">
        <v>1</v>
      </c>
      <c r="D15">
        <v>2.2000000000000002</v>
      </c>
      <c r="E15" s="2">
        <f t="shared" si="3"/>
        <v>2.3925000000000001</v>
      </c>
      <c r="F15" s="2">
        <f t="shared" si="4"/>
        <v>2.4537500000000003</v>
      </c>
      <c r="G15" s="2">
        <f t="shared" si="5"/>
        <v>0.89658685685175743</v>
      </c>
      <c r="H15" s="2">
        <f t="shared" si="0"/>
        <v>0.98065225697508251</v>
      </c>
      <c r="I15" s="2">
        <f t="shared" si="1"/>
        <v>2.243404819957397</v>
      </c>
      <c r="J15" s="2">
        <f>$C$80+$C$81*A15</f>
        <v>4.5579608421150262</v>
      </c>
      <c r="K15" s="2">
        <f t="shared" si="2"/>
        <v>4.4697745870241485</v>
      </c>
    </row>
    <row r="16" spans="1:11" x14ac:dyDescent="0.25">
      <c r="A16">
        <v>14</v>
      </c>
      <c r="B16" s="1">
        <v>42401</v>
      </c>
      <c r="C16" s="7">
        <v>2</v>
      </c>
      <c r="D16">
        <v>2.14</v>
      </c>
      <c r="E16" s="2">
        <f t="shared" si="3"/>
        <v>2.5150000000000001</v>
      </c>
      <c r="F16" s="2">
        <f t="shared" si="4"/>
        <v>2.5999999999999996</v>
      </c>
      <c r="G16" s="2">
        <f t="shared" si="5"/>
        <v>0.82307692307692326</v>
      </c>
      <c r="H16" s="2">
        <f t="shared" si="0"/>
        <v>0.99466922891685783</v>
      </c>
      <c r="I16" s="2">
        <f t="shared" si="1"/>
        <v>2.1514689886710849</v>
      </c>
      <c r="J16" s="2">
        <f>$C$80+$C$81*A16</f>
        <v>4.9863325112348331</v>
      </c>
      <c r="K16" s="2">
        <f t="shared" si="2"/>
        <v>4.9597515140730106</v>
      </c>
    </row>
    <row r="17" spans="1:15" x14ac:dyDescent="0.25">
      <c r="A17">
        <v>15</v>
      </c>
      <c r="B17" s="1">
        <v>42430</v>
      </c>
      <c r="C17" s="7">
        <v>3</v>
      </c>
      <c r="D17">
        <v>2.85</v>
      </c>
      <c r="E17" s="2">
        <f t="shared" si="3"/>
        <v>2.6849999999999996</v>
      </c>
      <c r="F17" s="2">
        <f t="shared" si="4"/>
        <v>2.9812499999999997</v>
      </c>
      <c r="G17" s="2">
        <f t="shared" si="5"/>
        <v>0.95597484276729572</v>
      </c>
      <c r="H17" s="2">
        <f t="shared" si="0"/>
        <v>0.98376224260887413</v>
      </c>
      <c r="I17" s="2">
        <f t="shared" si="1"/>
        <v>2.8970414563197542</v>
      </c>
      <c r="J17" s="2">
        <f>$C$80+$C$81*A17</f>
        <v>5.4147041803546401</v>
      </c>
      <c r="K17" s="2">
        <f t="shared" si="2"/>
        <v>5.3267815275293264</v>
      </c>
    </row>
    <row r="18" spans="1:15" x14ac:dyDescent="0.25">
      <c r="A18">
        <v>16</v>
      </c>
      <c r="B18" s="1">
        <v>42461</v>
      </c>
      <c r="C18" s="7">
        <v>4</v>
      </c>
      <c r="D18">
        <v>3.55</v>
      </c>
      <c r="E18" s="2">
        <f t="shared" si="3"/>
        <v>3.2774999999999999</v>
      </c>
      <c r="F18" s="2">
        <f t="shared" si="4"/>
        <v>3.6524999999999999</v>
      </c>
      <c r="G18" s="2">
        <f t="shared" si="5"/>
        <v>0.97193702943189597</v>
      </c>
      <c r="H18" s="2">
        <f t="shared" si="0"/>
        <v>0.94851508159586295</v>
      </c>
      <c r="I18" s="2">
        <f t="shared" si="1"/>
        <v>3.7426922026660621</v>
      </c>
      <c r="J18" s="2">
        <f>$C$80+$C$81*A18</f>
        <v>5.843075849474447</v>
      </c>
      <c r="K18" s="2">
        <f t="shared" si="2"/>
        <v>5.5422455661350716</v>
      </c>
    </row>
    <row r="19" spans="1:15" x14ac:dyDescent="0.25">
      <c r="A19">
        <v>17</v>
      </c>
      <c r="B19" s="1">
        <v>42491</v>
      </c>
      <c r="C19" s="7">
        <v>5</v>
      </c>
      <c r="D19">
        <v>4.57</v>
      </c>
      <c r="E19" s="2">
        <f t="shared" si="3"/>
        <v>4.0274999999999999</v>
      </c>
      <c r="F19" s="2">
        <f t="shared" si="4"/>
        <v>4.5287500000000005</v>
      </c>
      <c r="G19" s="2">
        <f t="shared" si="5"/>
        <v>1.0091084736406293</v>
      </c>
      <c r="H19" s="2">
        <f t="shared" si="0"/>
        <v>0.97334568427014156</v>
      </c>
      <c r="I19" s="2">
        <f t="shared" si="1"/>
        <v>4.695145901249659</v>
      </c>
      <c r="J19" s="2">
        <f>$C$80+$C$81*A19</f>
        <v>6.271447518594254</v>
      </c>
      <c r="K19" s="2">
        <f t="shared" si="2"/>
        <v>6.1042863763504052</v>
      </c>
    </row>
    <row r="20" spans="1:15" x14ac:dyDescent="0.25">
      <c r="A20">
        <v>18</v>
      </c>
      <c r="B20" s="1">
        <v>42522</v>
      </c>
      <c r="C20" s="7">
        <v>6</v>
      </c>
      <c r="D20">
        <v>5.14</v>
      </c>
      <c r="E20" s="2">
        <f t="shared" si="3"/>
        <v>5.03</v>
      </c>
      <c r="F20" s="2">
        <f t="shared" si="4"/>
        <v>5.5112500000000004</v>
      </c>
      <c r="G20" s="2">
        <f t="shared" si="5"/>
        <v>0.93263778634611005</v>
      </c>
      <c r="H20" s="2">
        <f t="shared" si="0"/>
        <v>0.98903137599361868</v>
      </c>
      <c r="I20" s="2">
        <f t="shared" si="1"/>
        <v>5.1970039826453025</v>
      </c>
      <c r="J20" s="2">
        <f>$C$80+$C$81*A20</f>
        <v>6.6998191877140609</v>
      </c>
      <c r="K20" s="2">
        <f t="shared" si="2"/>
        <v>6.6263313901332861</v>
      </c>
    </row>
    <row r="21" spans="1:15" x14ac:dyDescent="0.25">
      <c r="A21">
        <v>19</v>
      </c>
      <c r="B21" s="1">
        <v>42552</v>
      </c>
      <c r="C21" s="7">
        <v>7</v>
      </c>
      <c r="D21">
        <v>6.86</v>
      </c>
      <c r="E21" s="2">
        <f t="shared" si="3"/>
        <v>5.9924999999999997</v>
      </c>
      <c r="F21" s="2">
        <f t="shared" si="4"/>
        <v>6.2850000000000001</v>
      </c>
      <c r="G21" s="2">
        <f t="shared" si="5"/>
        <v>1.0914876690533015</v>
      </c>
      <c r="H21" s="2">
        <f t="shared" si="0"/>
        <v>1.0041509519718765</v>
      </c>
      <c r="I21" s="2">
        <f t="shared" si="1"/>
        <v>6.831642181415897</v>
      </c>
      <c r="J21" s="2">
        <f>$C$80+$C$81*A21</f>
        <v>7.1281908568338679</v>
      </c>
      <c r="K21" s="2">
        <f t="shared" si="2"/>
        <v>7.1577796347269551</v>
      </c>
    </row>
    <row r="22" spans="1:15" x14ac:dyDescent="0.25">
      <c r="A22">
        <v>20</v>
      </c>
      <c r="B22" s="1">
        <v>42583</v>
      </c>
      <c r="C22" s="7">
        <v>8</v>
      </c>
      <c r="D22">
        <v>7.4</v>
      </c>
      <c r="E22" s="2">
        <f t="shared" si="3"/>
        <v>6.5774999999999997</v>
      </c>
      <c r="F22" s="2">
        <f t="shared" si="4"/>
        <v>6.8387500000000001</v>
      </c>
      <c r="G22" s="2">
        <f t="shared" si="5"/>
        <v>1.0820690915737525</v>
      </c>
      <c r="H22" s="2">
        <f t="shared" si="0"/>
        <v>1.0333302726839086</v>
      </c>
      <c r="I22" s="2">
        <f t="shared" si="1"/>
        <v>7.1613115338038966</v>
      </c>
      <c r="J22" s="2">
        <f>$C$80+$C$81*A22</f>
        <v>7.5565625259536748</v>
      </c>
      <c r="K22" s="2">
        <f t="shared" si="2"/>
        <v>7.808424815496716</v>
      </c>
    </row>
    <row r="23" spans="1:15" x14ac:dyDescent="0.25">
      <c r="A23">
        <v>21</v>
      </c>
      <c r="B23" s="1">
        <v>42614</v>
      </c>
      <c r="C23" s="7">
        <v>9</v>
      </c>
      <c r="D23">
        <v>6.91</v>
      </c>
      <c r="E23" s="2">
        <f t="shared" si="3"/>
        <v>7.1000000000000005</v>
      </c>
      <c r="F23" s="2">
        <f t="shared" si="4"/>
        <v>7.3562500000000002</v>
      </c>
      <c r="G23" s="2">
        <f t="shared" si="5"/>
        <v>0.93933729821580292</v>
      </c>
      <c r="H23" s="2">
        <f t="shared" si="0"/>
        <v>1.0448122093979793</v>
      </c>
      <c r="I23" s="2">
        <f t="shared" si="1"/>
        <v>6.6136286864235077</v>
      </c>
      <c r="J23" s="2">
        <f>$C$80+$C$81*A23</f>
        <v>7.9849341950734818</v>
      </c>
      <c r="K23" s="2">
        <f t="shared" si="2"/>
        <v>8.3427567382522003</v>
      </c>
    </row>
    <row r="24" spans="1:15" x14ac:dyDescent="0.25">
      <c r="A24">
        <v>22</v>
      </c>
      <c r="B24" s="1">
        <v>42644</v>
      </c>
      <c r="C24" s="7">
        <v>10</v>
      </c>
      <c r="D24">
        <v>7.23</v>
      </c>
      <c r="E24" s="2">
        <f t="shared" si="3"/>
        <v>7.6124999999999998</v>
      </c>
      <c r="F24" s="2">
        <f t="shared" si="4"/>
        <v>8.1050000000000004</v>
      </c>
      <c r="G24" s="2">
        <f t="shared" si="5"/>
        <v>0.89204194941394199</v>
      </c>
      <c r="H24" s="2">
        <f t="shared" si="0"/>
        <v>0.90663172060316244</v>
      </c>
      <c r="I24" s="2">
        <f t="shared" si="1"/>
        <v>7.9745720734214309</v>
      </c>
      <c r="J24" s="2">
        <f>$C$80+$C$81*A24</f>
        <v>8.4133058641932887</v>
      </c>
      <c r="K24" s="2">
        <f t="shared" si="2"/>
        <v>7.6277699716142378</v>
      </c>
    </row>
    <row r="25" spans="1:15" x14ac:dyDescent="0.25">
      <c r="A25">
        <v>23</v>
      </c>
      <c r="B25" s="1">
        <v>42675</v>
      </c>
      <c r="C25" s="7">
        <v>11</v>
      </c>
      <c r="D25">
        <v>8.91</v>
      </c>
      <c r="E25" s="2">
        <f t="shared" si="3"/>
        <v>8.5975000000000001</v>
      </c>
      <c r="F25" s="2">
        <f t="shared" si="4"/>
        <v>9.0300000000000011</v>
      </c>
      <c r="G25" s="2">
        <f t="shared" si="5"/>
        <v>0.98671096345514941</v>
      </c>
      <c r="H25" s="2">
        <f t="shared" si="0"/>
        <v>0.98668005073548049</v>
      </c>
      <c r="I25" s="2">
        <f t="shared" si="1"/>
        <v>9.030282910208232</v>
      </c>
      <c r="J25" s="2">
        <f>$C$80+$C$81*A25</f>
        <v>8.8416775333130957</v>
      </c>
      <c r="K25" s="2">
        <f t="shared" si="2"/>
        <v>8.7239068371561235</v>
      </c>
    </row>
    <row r="26" spans="1:15" x14ac:dyDescent="0.25">
      <c r="A26">
        <v>24</v>
      </c>
      <c r="B26" s="1">
        <v>42705</v>
      </c>
      <c r="C26" s="7">
        <v>12</v>
      </c>
      <c r="D26">
        <v>11.34</v>
      </c>
      <c r="E26" s="2">
        <f t="shared" si="3"/>
        <v>9.4625000000000004</v>
      </c>
      <c r="F26" s="2">
        <f t="shared" si="4"/>
        <v>10.366250000000001</v>
      </c>
      <c r="G26" s="2">
        <f t="shared" si="5"/>
        <v>1.0939346436753887</v>
      </c>
      <c r="H26" s="2">
        <f t="shared" si="0"/>
        <v>1.0599446276814926</v>
      </c>
      <c r="I26" s="2">
        <f t="shared" si="1"/>
        <v>10.698672085168214</v>
      </c>
      <c r="J26" s="2">
        <f>$C$80+$C$81*A26</f>
        <v>9.2700492024329026</v>
      </c>
      <c r="K26" s="2">
        <f t="shared" si="2"/>
        <v>9.8257388504618604</v>
      </c>
    </row>
    <row r="27" spans="1:15" x14ac:dyDescent="0.25">
      <c r="A27">
        <v>25</v>
      </c>
      <c r="B27" s="1">
        <v>42736</v>
      </c>
      <c r="C27" s="7">
        <v>1</v>
      </c>
      <c r="D27">
        <v>10.37</v>
      </c>
      <c r="E27" s="2">
        <f t="shared" si="3"/>
        <v>11.27</v>
      </c>
      <c r="F27" s="2">
        <f t="shared" si="4"/>
        <v>11.975</v>
      </c>
      <c r="G27" s="2">
        <f t="shared" si="5"/>
        <v>0.86597077244258869</v>
      </c>
      <c r="H27" s="2">
        <f t="shared" si="0"/>
        <v>0.98065225697508251</v>
      </c>
      <c r="I27" s="2">
        <f t="shared" si="1"/>
        <v>10.574594537708276</v>
      </c>
      <c r="J27" s="2">
        <f>$C$80+$C$81*A27</f>
        <v>9.6984208715527096</v>
      </c>
      <c r="K27" s="2">
        <f t="shared" si="2"/>
        <v>9.510778316782412</v>
      </c>
    </row>
    <row r="28" spans="1:15" x14ac:dyDescent="0.25">
      <c r="A28">
        <v>26</v>
      </c>
      <c r="B28" s="1">
        <v>42767</v>
      </c>
      <c r="C28" s="7">
        <v>2</v>
      </c>
      <c r="D28">
        <v>14.46</v>
      </c>
      <c r="E28" s="2">
        <f t="shared" si="3"/>
        <v>12.68</v>
      </c>
      <c r="F28" s="2">
        <f t="shared" si="4"/>
        <v>12.924999999999999</v>
      </c>
      <c r="G28" s="2">
        <f t="shared" si="5"/>
        <v>1.1187620889748551</v>
      </c>
      <c r="H28" s="2">
        <f t="shared" si="0"/>
        <v>0.99466922891685783</v>
      </c>
      <c r="I28" s="2">
        <f t="shared" si="1"/>
        <v>14.537496063637333</v>
      </c>
      <c r="J28" s="2">
        <f>$C$80+$C$81*A28</f>
        <v>10.126792540672517</v>
      </c>
      <c r="K28" s="2">
        <f t="shared" si="2"/>
        <v>10.072808927831719</v>
      </c>
    </row>
    <row r="29" spans="1:15" x14ac:dyDescent="0.25">
      <c r="A29">
        <v>27</v>
      </c>
      <c r="B29" s="1">
        <v>42795</v>
      </c>
      <c r="C29" s="7">
        <v>3</v>
      </c>
      <c r="D29">
        <v>14.55</v>
      </c>
      <c r="E29" s="2">
        <f t="shared" si="3"/>
        <v>13.169999999999998</v>
      </c>
      <c r="F29" s="2">
        <f t="shared" si="4"/>
        <v>13.272499999999999</v>
      </c>
      <c r="G29" s="2">
        <f t="shared" si="5"/>
        <v>1.0962516481446603</v>
      </c>
      <c r="H29" s="2">
        <f t="shared" si="0"/>
        <v>0.98376224260887413</v>
      </c>
      <c r="I29" s="2">
        <f t="shared" si="1"/>
        <v>14.790159013842956</v>
      </c>
      <c r="J29" s="2">
        <f>$C$80+$C$81*A29</f>
        <v>10.555164209792324</v>
      </c>
      <c r="K29" s="2">
        <f t="shared" si="2"/>
        <v>10.383772014130221</v>
      </c>
    </row>
    <row r="30" spans="1:15" ht="18" x14ac:dyDescent="0.35">
      <c r="A30">
        <v>28</v>
      </c>
      <c r="B30" s="1">
        <v>42826</v>
      </c>
      <c r="C30" s="7">
        <v>4</v>
      </c>
      <c r="D30">
        <v>13.3</v>
      </c>
      <c r="E30" s="2">
        <f t="shared" si="3"/>
        <v>13.375</v>
      </c>
      <c r="F30" s="2">
        <f t="shared" si="4"/>
        <v>13.1275</v>
      </c>
      <c r="G30" s="2">
        <f t="shared" si="5"/>
        <v>1.0131403542182442</v>
      </c>
      <c r="H30" s="2">
        <f t="shared" si="0"/>
        <v>0.94851508159586295</v>
      </c>
      <c r="I30" s="2">
        <f t="shared" si="1"/>
        <v>14.021917266326374</v>
      </c>
      <c r="J30" s="2">
        <f>$C$80+$C$81*A30</f>
        <v>10.98353587891213</v>
      </c>
      <c r="K30" s="2">
        <f t="shared" si="2"/>
        <v>10.418049430397428</v>
      </c>
      <c r="N30" s="6" t="s">
        <v>17</v>
      </c>
      <c r="O30" s="6" t="s">
        <v>9</v>
      </c>
    </row>
    <row r="31" spans="1:15" x14ac:dyDescent="0.25">
      <c r="A31">
        <v>29</v>
      </c>
      <c r="B31" s="1">
        <v>42856</v>
      </c>
      <c r="C31" s="7">
        <v>5</v>
      </c>
      <c r="D31">
        <v>11.19</v>
      </c>
      <c r="E31" s="2">
        <f t="shared" si="3"/>
        <v>12.879999999999999</v>
      </c>
      <c r="F31" s="2">
        <f t="shared" si="4"/>
        <v>12.762499999999999</v>
      </c>
      <c r="G31" s="2">
        <f t="shared" si="5"/>
        <v>0.87678746327130264</v>
      </c>
      <c r="H31" s="2">
        <f t="shared" si="0"/>
        <v>0.97334568427014156</v>
      </c>
      <c r="I31" s="2">
        <f t="shared" si="1"/>
        <v>11.496429460609122</v>
      </c>
      <c r="J31" s="2">
        <f>$C$80+$C$81*A31</f>
        <v>11.411907548031937</v>
      </c>
      <c r="K31" s="2">
        <f t="shared" si="2"/>
        <v>11.107730961166739</v>
      </c>
      <c r="N31" s="5">
        <v>1</v>
      </c>
      <c r="O31" s="9">
        <f>AVERAGEIF($C$5:$C$48,N31,$G$5:$G$48)</f>
        <v>0.98065225697508251</v>
      </c>
    </row>
    <row r="32" spans="1:15" x14ac:dyDescent="0.25">
      <c r="A32">
        <v>30</v>
      </c>
      <c r="B32" s="1">
        <v>42887</v>
      </c>
      <c r="C32" s="7">
        <v>6</v>
      </c>
      <c r="D32">
        <v>12.48</v>
      </c>
      <c r="E32" s="2">
        <f t="shared" si="3"/>
        <v>12.645</v>
      </c>
      <c r="F32" s="2">
        <f t="shared" si="4"/>
        <v>12.61</v>
      </c>
      <c r="G32" s="2">
        <f t="shared" si="5"/>
        <v>0.98969072164948457</v>
      </c>
      <c r="H32" s="2">
        <f t="shared" si="0"/>
        <v>0.98903137599361868</v>
      </c>
      <c r="I32" s="2">
        <f t="shared" si="1"/>
        <v>12.618406557084315</v>
      </c>
      <c r="J32" s="2">
        <f>$C$80+$C$81*A32</f>
        <v>11.840279217151744</v>
      </c>
      <c r="K32" s="2">
        <f t="shared" si="2"/>
        <v>11.710407646288235</v>
      </c>
      <c r="N32" s="5">
        <v>2</v>
      </c>
      <c r="O32" s="9">
        <f>AVERAGEIF($C$5:$C$48,N32,$G$5:$G$48)</f>
        <v>0.99466922891685783</v>
      </c>
    </row>
    <row r="33" spans="1:15" x14ac:dyDescent="0.25">
      <c r="A33">
        <v>31</v>
      </c>
      <c r="B33" s="1">
        <v>42917</v>
      </c>
      <c r="C33" s="7">
        <v>7</v>
      </c>
      <c r="D33">
        <v>13.61</v>
      </c>
      <c r="E33" s="2">
        <f t="shared" si="3"/>
        <v>12.574999999999999</v>
      </c>
      <c r="F33" s="2">
        <f t="shared" si="4"/>
        <v>12.77</v>
      </c>
      <c r="G33" s="2">
        <f t="shared" si="5"/>
        <v>1.0657791699295223</v>
      </c>
      <c r="H33" s="2">
        <f t="shared" si="0"/>
        <v>1.0041509519718765</v>
      </c>
      <c r="I33" s="2">
        <f t="shared" si="1"/>
        <v>13.55373908003941</v>
      </c>
      <c r="J33" s="2">
        <f>$C$80+$C$81*A33</f>
        <v>12.268650886271551</v>
      </c>
      <c r="K33" s="2">
        <f t="shared" si="2"/>
        <v>12.319577466860185</v>
      </c>
      <c r="N33" s="5">
        <v>3</v>
      </c>
      <c r="O33" s="9">
        <f>AVERAGEIF($C$5:$C$48,N33,$G$5:$G$48)</f>
        <v>0.98376224260887413</v>
      </c>
    </row>
    <row r="34" spans="1:15" x14ac:dyDescent="0.25">
      <c r="A34">
        <v>32</v>
      </c>
      <c r="B34" s="1">
        <v>42948</v>
      </c>
      <c r="C34" s="7">
        <v>8</v>
      </c>
      <c r="D34">
        <v>13.02</v>
      </c>
      <c r="E34" s="2">
        <f t="shared" si="3"/>
        <v>12.965</v>
      </c>
      <c r="F34" s="2">
        <f t="shared" si="4"/>
        <v>12.778749999999999</v>
      </c>
      <c r="G34" s="2">
        <f t="shared" si="5"/>
        <v>1.0188789983370832</v>
      </c>
      <c r="H34" s="2">
        <f t="shared" si="0"/>
        <v>1.0333302726839086</v>
      </c>
      <c r="I34" s="2">
        <f t="shared" si="1"/>
        <v>12.600037320287395</v>
      </c>
      <c r="J34" s="2">
        <f>$C$80+$C$81*A34</f>
        <v>12.697022555391358</v>
      </c>
      <c r="K34" s="2">
        <f t="shared" si="2"/>
        <v>13.12021777943629</v>
      </c>
      <c r="N34" s="5">
        <v>4</v>
      </c>
      <c r="O34" s="9">
        <f>AVERAGEIF($C$5:$C$48,N34,$G$5:$G$48)</f>
        <v>0.94851508159586295</v>
      </c>
    </row>
    <row r="35" spans="1:15" x14ac:dyDescent="0.25">
      <c r="A35">
        <v>33</v>
      </c>
      <c r="B35" s="1">
        <v>42979</v>
      </c>
      <c r="C35" s="7">
        <v>9</v>
      </c>
      <c r="D35">
        <v>12.75</v>
      </c>
      <c r="E35" s="2">
        <f t="shared" si="3"/>
        <v>12.592499999999999</v>
      </c>
      <c r="F35" s="2">
        <f t="shared" si="4"/>
        <v>12.2525</v>
      </c>
      <c r="G35" s="2">
        <f t="shared" si="5"/>
        <v>1.0406039583758417</v>
      </c>
      <c r="H35" s="2">
        <f t="shared" si="0"/>
        <v>1.0448122093979793</v>
      </c>
      <c r="I35" s="2">
        <f t="shared" si="1"/>
        <v>12.203149891736572</v>
      </c>
      <c r="J35" s="2">
        <f>$C$80+$C$81*A35</f>
        <v>13.125394224511165</v>
      </c>
      <c r="K35" s="2">
        <f t="shared" si="2"/>
        <v>13.713572138930987</v>
      </c>
      <c r="N35" s="5">
        <v>5</v>
      </c>
      <c r="O35" s="9">
        <f>AVERAGEIF($C$5:$C$48,N35,$G$5:$G$48)</f>
        <v>0.97334568427014156</v>
      </c>
    </row>
    <row r="36" spans="1:15" x14ac:dyDescent="0.25">
      <c r="A36">
        <v>34</v>
      </c>
      <c r="B36" s="1">
        <v>43009</v>
      </c>
      <c r="C36" s="7">
        <v>10</v>
      </c>
      <c r="D36">
        <v>10.99</v>
      </c>
      <c r="E36" s="2">
        <f t="shared" si="3"/>
        <v>11.9125</v>
      </c>
      <c r="F36" s="2">
        <f t="shared" si="4"/>
        <v>11.57</v>
      </c>
      <c r="G36" s="2">
        <f t="shared" si="5"/>
        <v>0.94987035436473644</v>
      </c>
      <c r="H36" s="2">
        <f t="shared" si="0"/>
        <v>0.90663172060316244</v>
      </c>
      <c r="I36" s="2">
        <f t="shared" si="1"/>
        <v>12.121790745076282</v>
      </c>
      <c r="J36" s="2">
        <f>$C$80+$C$81*A36</f>
        <v>13.553765893630972</v>
      </c>
      <c r="K36" s="2">
        <f t="shared" si="2"/>
        <v>12.288274092795108</v>
      </c>
      <c r="N36" s="5">
        <v>6</v>
      </c>
      <c r="O36" s="9">
        <f>AVERAGEIF($C$5:$C$48,N36,$G$5:$G$48)</f>
        <v>0.98903137599361868</v>
      </c>
    </row>
    <row r="37" spans="1:15" x14ac:dyDescent="0.25">
      <c r="A37">
        <v>35</v>
      </c>
      <c r="B37" s="1">
        <v>43040</v>
      </c>
      <c r="C37" s="7">
        <v>11</v>
      </c>
      <c r="D37">
        <v>10.89</v>
      </c>
      <c r="E37" s="2">
        <f t="shared" si="3"/>
        <v>11.227500000000001</v>
      </c>
      <c r="F37" s="2">
        <f t="shared" si="4"/>
        <v>11.35125</v>
      </c>
      <c r="G37" s="2">
        <f t="shared" si="5"/>
        <v>0.95936570862239845</v>
      </c>
      <c r="H37" s="2">
        <f t="shared" si="0"/>
        <v>0.98668005073548049</v>
      </c>
      <c r="I37" s="2">
        <f t="shared" si="1"/>
        <v>11.037012445810062</v>
      </c>
      <c r="J37" s="2">
        <f>$C$80+$C$81*A37</f>
        <v>13.982137562750779</v>
      </c>
      <c r="K37" s="2">
        <f t="shared" si="2"/>
        <v>13.795896199805407</v>
      </c>
      <c r="N37" s="5">
        <v>7</v>
      </c>
      <c r="O37" s="9">
        <f>AVERAGEIF($C$5:$C$48,N37,$G$5:$G$48)</f>
        <v>1.0041509519718765</v>
      </c>
    </row>
    <row r="38" spans="1:15" x14ac:dyDescent="0.25">
      <c r="A38">
        <v>36</v>
      </c>
      <c r="B38" s="1">
        <v>43070</v>
      </c>
      <c r="C38" s="7">
        <v>12</v>
      </c>
      <c r="D38">
        <v>10.28</v>
      </c>
      <c r="E38" s="2">
        <f>AVERAGE(D36:D39)</f>
        <v>11.475000000000001</v>
      </c>
      <c r="F38" s="2">
        <f t="shared" si="4"/>
        <v>11.615000000000002</v>
      </c>
      <c r="G38" s="2">
        <f t="shared" si="5"/>
        <v>0.88506241928540663</v>
      </c>
      <c r="H38" s="2">
        <f t="shared" si="0"/>
        <v>1.0599446276814926</v>
      </c>
      <c r="I38" s="2">
        <f t="shared" si="1"/>
        <v>9.6986198444029306</v>
      </c>
      <c r="J38" s="2">
        <f>$C$80+$C$81*A38</f>
        <v>14.410509231870586</v>
      </c>
      <c r="K38" s="2">
        <f t="shared" si="2"/>
        <v>15.27434184247578</v>
      </c>
      <c r="N38" s="5">
        <v>8</v>
      </c>
      <c r="O38" s="9">
        <f>AVERAGEIF($C$5:$C$48,N38,$G$5:$G$48)</f>
        <v>1.0333302726839086</v>
      </c>
    </row>
    <row r="39" spans="1:15" x14ac:dyDescent="0.25">
      <c r="A39">
        <v>37</v>
      </c>
      <c r="B39" s="1">
        <v>43101</v>
      </c>
      <c r="C39" s="7">
        <v>1</v>
      </c>
      <c r="D39">
        <v>13.74</v>
      </c>
      <c r="E39" s="2">
        <f t="shared" si="3"/>
        <v>11.755000000000001</v>
      </c>
      <c r="F39" s="2">
        <f t="shared" si="4"/>
        <v>11.649999999999999</v>
      </c>
      <c r="G39" s="2">
        <f t="shared" si="5"/>
        <v>1.1793991416309015</v>
      </c>
      <c r="H39" s="2">
        <f t="shared" si="0"/>
        <v>0.98065225697508251</v>
      </c>
      <c r="I39" s="2">
        <f t="shared" si="1"/>
        <v>14.011082830097562</v>
      </c>
      <c r="J39" s="2">
        <f>$C$80+$C$81*A39</f>
        <v>14.838880900990393</v>
      </c>
      <c r="K39" s="2">
        <f t="shared" si="2"/>
        <v>14.551782046540675</v>
      </c>
      <c r="N39" s="5">
        <v>9</v>
      </c>
      <c r="O39" s="9">
        <f>AVERAGEIF($C$5:$C$48,N39,$G$5:$G$48)</f>
        <v>1.0448122093979793</v>
      </c>
    </row>
    <row r="40" spans="1:15" x14ac:dyDescent="0.25">
      <c r="A40">
        <v>38</v>
      </c>
      <c r="B40" s="1">
        <v>43132</v>
      </c>
      <c r="C40" s="7">
        <v>2</v>
      </c>
      <c r="D40">
        <v>12.11</v>
      </c>
      <c r="E40" s="2">
        <f t="shared" si="3"/>
        <v>11.544999999999998</v>
      </c>
      <c r="F40" s="2">
        <f t="shared" si="4"/>
        <v>11.620000000000001</v>
      </c>
      <c r="G40" s="2">
        <f t="shared" si="5"/>
        <v>1.042168674698795</v>
      </c>
      <c r="H40" s="2">
        <f t="shared" si="0"/>
        <v>0.99466922891685783</v>
      </c>
      <c r="I40" s="2">
        <f t="shared" si="1"/>
        <v>12.17490161346114</v>
      </c>
      <c r="J40" s="2">
        <f>$C$80+$C$81*A40</f>
        <v>15.2672525701102</v>
      </c>
      <c r="K40" s="2">
        <f t="shared" si="2"/>
        <v>15.185866341590428</v>
      </c>
      <c r="N40" s="5">
        <v>10</v>
      </c>
      <c r="O40" s="9">
        <f>AVERAGEIF($C$5:$C$48,N40,$G$5:$G$48)</f>
        <v>0.90663172060316244</v>
      </c>
    </row>
    <row r="41" spans="1:15" x14ac:dyDescent="0.25">
      <c r="A41">
        <v>39</v>
      </c>
      <c r="B41" s="1">
        <v>43160</v>
      </c>
      <c r="C41" s="7">
        <v>3</v>
      </c>
      <c r="D41">
        <v>10.050000000000001</v>
      </c>
      <c r="E41" s="2">
        <f t="shared" si="3"/>
        <v>11.695000000000002</v>
      </c>
      <c r="F41" s="2">
        <f t="shared" si="4"/>
        <v>11.693750000000001</v>
      </c>
      <c r="G41" s="2">
        <f t="shared" si="5"/>
        <v>0.85943345804382676</v>
      </c>
      <c r="H41" s="2">
        <f t="shared" si="0"/>
        <v>0.98376224260887413</v>
      </c>
      <c r="I41" s="2">
        <f t="shared" si="1"/>
        <v>10.215883030180187</v>
      </c>
      <c r="J41" s="2">
        <f>$C$80+$C$81*A41</f>
        <v>15.695624239230009</v>
      </c>
      <c r="K41" s="2">
        <f t="shared" si="2"/>
        <v>15.440762500731116</v>
      </c>
      <c r="N41" s="5">
        <v>11</v>
      </c>
      <c r="O41" s="9">
        <f>AVERAGEIF($C$5:$C$48,N41,$G$5:$G$48)</f>
        <v>0.98668005073548049</v>
      </c>
    </row>
    <row r="42" spans="1:15" x14ac:dyDescent="0.25">
      <c r="A42">
        <v>40</v>
      </c>
      <c r="B42" s="1">
        <v>43191</v>
      </c>
      <c r="C42" s="7">
        <v>4</v>
      </c>
      <c r="D42">
        <v>10.88</v>
      </c>
      <c r="E42" s="2">
        <f t="shared" si="3"/>
        <v>11.692499999999999</v>
      </c>
      <c r="F42" s="2">
        <f t="shared" si="4"/>
        <v>12.052499999999998</v>
      </c>
      <c r="G42" s="2">
        <f t="shared" si="5"/>
        <v>0.9027172785729104</v>
      </c>
      <c r="H42" s="2">
        <f t="shared" si="0"/>
        <v>0.94851508159586295</v>
      </c>
      <c r="I42" s="2">
        <f t="shared" si="1"/>
        <v>11.4705608915512</v>
      </c>
      <c r="J42" s="2">
        <f>$C$80+$C$81*A42</f>
        <v>16.123995908349812</v>
      </c>
      <c r="K42" s="2">
        <f t="shared" si="2"/>
        <v>15.293853294659783</v>
      </c>
      <c r="N42" s="5">
        <v>12</v>
      </c>
      <c r="O42" s="9">
        <f>AVERAGEIF($C$5:$C$48,N42,$G$5:$G$48)</f>
        <v>1.0599446276814926</v>
      </c>
    </row>
    <row r="43" spans="1:15" x14ac:dyDescent="0.25">
      <c r="A43">
        <v>41</v>
      </c>
      <c r="B43" s="1">
        <v>43221</v>
      </c>
      <c r="C43" s="7">
        <v>5</v>
      </c>
      <c r="D43">
        <v>13.73</v>
      </c>
      <c r="E43" s="2">
        <f t="shared" si="3"/>
        <v>12.4125</v>
      </c>
      <c r="F43" s="2">
        <f t="shared" si="4"/>
        <v>13.4475</v>
      </c>
      <c r="G43" s="2">
        <f t="shared" si="5"/>
        <v>1.0210076222346161</v>
      </c>
      <c r="H43" s="2">
        <f t="shared" si="0"/>
        <v>0.97334568427014156</v>
      </c>
      <c r="I43" s="2">
        <f t="shared" si="1"/>
        <v>14.105985388218341</v>
      </c>
      <c r="J43" s="2">
        <f>$C$80+$C$81*A43</f>
        <v>16.552367577469617</v>
      </c>
      <c r="K43" s="2">
        <f t="shared" si="2"/>
        <v>16.11117554598307</v>
      </c>
      <c r="N43" s="8"/>
      <c r="O43" s="8"/>
    </row>
    <row r="44" spans="1:15" x14ac:dyDescent="0.25">
      <c r="A44">
        <v>42</v>
      </c>
      <c r="B44" s="1">
        <v>43252</v>
      </c>
      <c r="C44" s="7">
        <v>6</v>
      </c>
      <c r="D44">
        <v>14.99</v>
      </c>
      <c r="E44" s="2">
        <f t="shared" si="3"/>
        <v>14.4825</v>
      </c>
      <c r="F44" s="2">
        <f t="shared" si="4"/>
        <v>16.268750000000001</v>
      </c>
      <c r="G44" s="2">
        <f t="shared" si="5"/>
        <v>0.92139838647714178</v>
      </c>
      <c r="H44" s="2">
        <f t="shared" si="0"/>
        <v>0.98903137599361868</v>
      </c>
      <c r="I44" s="2">
        <f t="shared" si="1"/>
        <v>15.156243132267138</v>
      </c>
      <c r="J44" s="2">
        <f>$C$80+$C$81*A44</f>
        <v>16.98073924658943</v>
      </c>
      <c r="K44" s="2">
        <f t="shared" si="2"/>
        <v>16.794483902443186</v>
      </c>
      <c r="N44" s="8"/>
      <c r="O44" s="8"/>
    </row>
    <row r="45" spans="1:15" x14ac:dyDescent="0.25">
      <c r="A45">
        <v>43</v>
      </c>
      <c r="B45" s="1">
        <v>43282</v>
      </c>
      <c r="C45" s="7">
        <v>7</v>
      </c>
      <c r="D45">
        <v>18.329999999999998</v>
      </c>
      <c r="E45" s="2">
        <f t="shared" si="3"/>
        <v>18.055</v>
      </c>
      <c r="F45" s="2">
        <f t="shared" si="4"/>
        <v>20.199999875</v>
      </c>
      <c r="G45" s="2">
        <f t="shared" si="5"/>
        <v>0.90742574818951571</v>
      </c>
      <c r="H45" s="2">
        <f t="shared" si="0"/>
        <v>1.0041509519718765</v>
      </c>
      <c r="I45" s="2">
        <f t="shared" si="1"/>
        <v>18.254227578039849</v>
      </c>
      <c r="J45" s="2">
        <f>$C$80+$C$81*A45</f>
        <v>17.409110915709235</v>
      </c>
      <c r="K45" s="2">
        <f t="shared" si="2"/>
        <v>17.481375298993417</v>
      </c>
    </row>
    <row r="46" spans="1:15" x14ac:dyDescent="0.25">
      <c r="A46">
        <v>44</v>
      </c>
      <c r="B46" s="1">
        <v>43313</v>
      </c>
      <c r="C46" s="7">
        <v>8</v>
      </c>
      <c r="D46">
        <v>25.17</v>
      </c>
      <c r="E46" s="2">
        <f t="shared" si="3"/>
        <v>22.344999749999999</v>
      </c>
      <c r="F46" s="2">
        <f t="shared" si="4"/>
        <v>22.747499625</v>
      </c>
      <c r="G46" s="2">
        <f t="shared" si="5"/>
        <v>1.1064952374958001</v>
      </c>
      <c r="H46" s="2">
        <f t="shared" si="0"/>
        <v>1.0333302726839086</v>
      </c>
      <c r="I46" s="2">
        <f t="shared" si="1"/>
        <v>24.358136662951903</v>
      </c>
      <c r="J46" s="2">
        <f>$C$80+$C$81*A46</f>
        <v>17.83748258482904</v>
      </c>
      <c r="K46" s="2">
        <f t="shared" si="2"/>
        <v>18.432010743375862</v>
      </c>
    </row>
    <row r="47" spans="1:15" x14ac:dyDescent="0.25">
      <c r="A47">
        <v>45</v>
      </c>
      <c r="B47" s="1">
        <v>43344</v>
      </c>
      <c r="C47" s="7">
        <v>9</v>
      </c>
      <c r="D47">
        <v>30.889999</v>
      </c>
      <c r="E47" s="2">
        <f t="shared" si="3"/>
        <v>23.1499995</v>
      </c>
      <c r="F47" s="2">
        <f t="shared" si="4"/>
        <v>23.521249375</v>
      </c>
      <c r="G47" s="2">
        <f t="shared" si="5"/>
        <v>1.313280536570137</v>
      </c>
      <c r="H47" s="2">
        <f t="shared" si="0"/>
        <v>1.0448122093979793</v>
      </c>
      <c r="I47" s="2">
        <f t="shared" si="1"/>
        <v>29.565120623732771</v>
      </c>
      <c r="J47" s="2">
        <f>$C$80+$C$81*A47</f>
        <v>18.265854253948845</v>
      </c>
      <c r="K47" s="2">
        <f t="shared" si="2"/>
        <v>19.084387539609772</v>
      </c>
    </row>
    <row r="48" spans="1:15" x14ac:dyDescent="0.25">
      <c r="A48">
        <v>46</v>
      </c>
      <c r="B48" s="1">
        <v>43374</v>
      </c>
      <c r="C48" s="7">
        <v>10</v>
      </c>
      <c r="D48">
        <v>18.209999</v>
      </c>
      <c r="E48" s="2">
        <f t="shared" si="3"/>
        <v>23.89249925</v>
      </c>
      <c r="F48" s="2">
        <f t="shared" si="4"/>
        <v>23.053749125</v>
      </c>
      <c r="G48" s="2">
        <f t="shared" si="5"/>
        <v>0.78989317100933798</v>
      </c>
      <c r="H48" s="2">
        <f t="shared" si="0"/>
        <v>0.90663172060316244</v>
      </c>
      <c r="I48" s="2">
        <f t="shared" si="1"/>
        <v>20.085331878621325</v>
      </c>
      <c r="J48" s="2">
        <f>$C$80+$C$81*A48</f>
        <v>18.694225923068657</v>
      </c>
      <c r="K48" s="2">
        <f t="shared" si="2"/>
        <v>16.948778213975981</v>
      </c>
    </row>
    <row r="49" spans="1:12" x14ac:dyDescent="0.25">
      <c r="A49">
        <v>47</v>
      </c>
      <c r="B49" s="1">
        <v>43405</v>
      </c>
      <c r="C49" s="7">
        <v>11</v>
      </c>
      <c r="D49">
        <v>21.299999</v>
      </c>
      <c r="E49" s="2">
        <f t="shared" si="3"/>
        <v>22.214998999999999</v>
      </c>
      <c r="F49" s="2"/>
      <c r="G49" s="2"/>
      <c r="H49" s="2">
        <f t="shared" si="0"/>
        <v>0.98668005073548049</v>
      </c>
      <c r="I49" s="2">
        <f t="shared" si="1"/>
        <v>21.587543990701729</v>
      </c>
      <c r="J49" s="2">
        <f>$C$80+$C$81*A49</f>
        <v>19.122597592188463</v>
      </c>
      <c r="K49" s="2">
        <f t="shared" si="2"/>
        <v>18.867885562454688</v>
      </c>
    </row>
    <row r="50" spans="1:12" x14ac:dyDescent="0.25">
      <c r="A50">
        <v>48</v>
      </c>
      <c r="B50" s="1">
        <v>43435</v>
      </c>
      <c r="C50" s="7">
        <v>12</v>
      </c>
      <c r="D50">
        <v>18.459999</v>
      </c>
      <c r="E50" s="2"/>
      <c r="H50" s="2">
        <f t="shared" si="0"/>
        <v>1.0599446276814926</v>
      </c>
      <c r="I50" s="2">
        <f t="shared" si="1"/>
        <v>17.416003174032905</v>
      </c>
      <c r="J50" s="2">
        <f>$C$80+$C$81*A50</f>
        <v>19.550969261308268</v>
      </c>
      <c r="K50" s="2">
        <f t="shared" si="2"/>
        <v>20.722944834489699</v>
      </c>
    </row>
    <row r="51" spans="1:12" s="15" customFormat="1" x14ac:dyDescent="0.25">
      <c r="A51" s="15">
        <v>49</v>
      </c>
      <c r="B51" s="17">
        <v>43466</v>
      </c>
      <c r="H51" s="16">
        <v>0.98065225697508251</v>
      </c>
      <c r="J51" s="16">
        <f t="shared" ref="J51:J62" si="6">$C$80+$C$81*A51</f>
        <v>19.979340930428073</v>
      </c>
      <c r="K51" s="16">
        <f t="shared" ref="K51:K62" si="7">H51*J51</f>
        <v>19.592785776298935</v>
      </c>
      <c r="L51" s="16">
        <f>K51</f>
        <v>19.592785776298935</v>
      </c>
    </row>
    <row r="52" spans="1:12" s="15" customFormat="1" x14ac:dyDescent="0.25">
      <c r="A52" s="15">
        <v>50</v>
      </c>
      <c r="B52" s="17">
        <v>43497</v>
      </c>
      <c r="H52" s="16">
        <v>0.99466922891685783</v>
      </c>
      <c r="J52" s="16">
        <f t="shared" si="6"/>
        <v>20.407712599547885</v>
      </c>
      <c r="K52" s="16">
        <f t="shared" si="7"/>
        <v>20.29892375534914</v>
      </c>
      <c r="L52" s="16">
        <f>K52</f>
        <v>20.29892375534914</v>
      </c>
    </row>
    <row r="53" spans="1:12" s="15" customFormat="1" x14ac:dyDescent="0.25">
      <c r="A53" s="15">
        <v>51</v>
      </c>
      <c r="B53" s="17">
        <v>43525</v>
      </c>
      <c r="H53" s="16">
        <v>0.98376224260887413</v>
      </c>
      <c r="J53" s="16">
        <f t="shared" si="6"/>
        <v>20.83608426866769</v>
      </c>
      <c r="K53" s="16">
        <f t="shared" si="7"/>
        <v>20.49775298733201</v>
      </c>
      <c r="L53" s="16">
        <f>K53</f>
        <v>20.49775298733201</v>
      </c>
    </row>
    <row r="54" spans="1:12" s="15" customFormat="1" x14ac:dyDescent="0.25">
      <c r="A54" s="15">
        <v>52</v>
      </c>
      <c r="B54" s="17">
        <v>43556</v>
      </c>
      <c r="H54" s="16">
        <v>0.94851508159586295</v>
      </c>
      <c r="J54" s="16">
        <f t="shared" si="6"/>
        <v>21.264455937787496</v>
      </c>
      <c r="K54" s="16">
        <f t="shared" si="7"/>
        <v>20.169657158922139</v>
      </c>
      <c r="L54" s="16">
        <f>K54</f>
        <v>20.169657158922139</v>
      </c>
    </row>
    <row r="55" spans="1:12" s="15" customFormat="1" x14ac:dyDescent="0.25">
      <c r="A55" s="15">
        <v>53</v>
      </c>
      <c r="B55" s="17">
        <v>43586</v>
      </c>
      <c r="H55" s="16">
        <v>0.97334568427014156</v>
      </c>
      <c r="J55" s="16">
        <f t="shared" si="6"/>
        <v>21.692827606907301</v>
      </c>
      <c r="K55" s="16">
        <f t="shared" si="7"/>
        <v>21.114620130799405</v>
      </c>
      <c r="L55" s="16">
        <f>K55</f>
        <v>21.114620130799405</v>
      </c>
    </row>
    <row r="56" spans="1:12" s="15" customFormat="1" x14ac:dyDescent="0.25">
      <c r="A56" s="15">
        <v>54</v>
      </c>
      <c r="B56" s="17">
        <v>43617</v>
      </c>
      <c r="H56" s="16">
        <v>0.98903137599361868</v>
      </c>
      <c r="J56" s="16">
        <f t="shared" si="6"/>
        <v>22.121199276027113</v>
      </c>
      <c r="K56" s="16">
        <f t="shared" si="7"/>
        <v>21.878560158598138</v>
      </c>
      <c r="L56" s="16">
        <f>K56</f>
        <v>21.878560158598138</v>
      </c>
    </row>
    <row r="57" spans="1:12" s="15" customFormat="1" x14ac:dyDescent="0.25">
      <c r="A57" s="15">
        <v>55</v>
      </c>
      <c r="B57" s="17">
        <v>43647</v>
      </c>
      <c r="H57" s="16">
        <v>1.0041509519718765</v>
      </c>
      <c r="J57" s="16">
        <f t="shared" si="6"/>
        <v>22.549570945146918</v>
      </c>
      <c r="K57" s="16">
        <f t="shared" si="7"/>
        <v>22.643173131126645</v>
      </c>
      <c r="L57" s="16">
        <f>K57</f>
        <v>22.643173131126645</v>
      </c>
    </row>
    <row r="58" spans="1:12" s="15" customFormat="1" x14ac:dyDescent="0.25">
      <c r="A58" s="15">
        <v>56</v>
      </c>
      <c r="B58" s="17">
        <v>43678</v>
      </c>
      <c r="H58" s="16">
        <v>1.0333302726839086</v>
      </c>
      <c r="J58" s="16">
        <f t="shared" si="6"/>
        <v>22.977942614266723</v>
      </c>
      <c r="K58" s="16">
        <f t="shared" si="7"/>
        <v>23.743803707315436</v>
      </c>
      <c r="L58" s="16">
        <f>K58</f>
        <v>23.743803707315436</v>
      </c>
    </row>
    <row r="59" spans="1:12" s="15" customFormat="1" x14ac:dyDescent="0.25">
      <c r="A59" s="15">
        <v>57</v>
      </c>
      <c r="B59" s="17">
        <v>43709</v>
      </c>
      <c r="H59" s="16">
        <v>1.0448122093979793</v>
      </c>
      <c r="J59" s="16">
        <f t="shared" si="6"/>
        <v>23.406314283386529</v>
      </c>
      <c r="K59" s="16">
        <f t="shared" si="7"/>
        <v>24.455202940288558</v>
      </c>
      <c r="L59" s="16">
        <f>K59</f>
        <v>24.455202940288558</v>
      </c>
    </row>
    <row r="60" spans="1:12" s="15" customFormat="1" x14ac:dyDescent="0.25">
      <c r="A60" s="15">
        <v>58</v>
      </c>
      <c r="B60" s="17">
        <v>43739</v>
      </c>
      <c r="H60" s="16">
        <v>0.90663172060316244</v>
      </c>
      <c r="J60" s="16">
        <f t="shared" si="6"/>
        <v>23.834685952506341</v>
      </c>
      <c r="K60" s="16">
        <f t="shared" si="7"/>
        <v>21.609282335156848</v>
      </c>
      <c r="L60" s="16">
        <f>K60</f>
        <v>21.609282335156848</v>
      </c>
    </row>
    <row r="61" spans="1:12" s="15" customFormat="1" x14ac:dyDescent="0.25">
      <c r="A61" s="15">
        <v>59</v>
      </c>
      <c r="B61" s="17">
        <v>43770</v>
      </c>
      <c r="H61" s="16">
        <v>0.98668005073548049</v>
      </c>
      <c r="J61" s="16">
        <f t="shared" si="6"/>
        <v>24.263057621626146</v>
      </c>
      <c r="K61" s="16">
        <f t="shared" si="7"/>
        <v>23.939874925103972</v>
      </c>
      <c r="L61" s="16">
        <f>K61</f>
        <v>23.939874925103972</v>
      </c>
    </row>
    <row r="62" spans="1:12" s="15" customFormat="1" x14ac:dyDescent="0.25">
      <c r="A62" s="15">
        <v>60</v>
      </c>
      <c r="B62" s="17">
        <v>43800</v>
      </c>
      <c r="H62" s="16">
        <v>1.0599446276814926</v>
      </c>
      <c r="J62" s="16">
        <f t="shared" si="6"/>
        <v>24.691429290745951</v>
      </c>
      <c r="K62" s="16">
        <f t="shared" si="7"/>
        <v>26.171547826503616</v>
      </c>
      <c r="L62" s="16">
        <f>K62</f>
        <v>26.171547826503616</v>
      </c>
    </row>
    <row r="64" spans="1:12" x14ac:dyDescent="0.25">
      <c r="B64" t="s">
        <v>22</v>
      </c>
    </row>
    <row r="65" spans="2:10" ht="15.75" thickBot="1" x14ac:dyDescent="0.3"/>
    <row r="66" spans="2:10" x14ac:dyDescent="0.25">
      <c r="B66" s="14" t="s">
        <v>23</v>
      </c>
      <c r="C66" s="14"/>
    </row>
    <row r="67" spans="2:10" x14ac:dyDescent="0.25">
      <c r="B67" s="11" t="s">
        <v>24</v>
      </c>
      <c r="C67" s="11">
        <v>0.89709888562427276</v>
      </c>
    </row>
    <row r="68" spans="2:10" x14ac:dyDescent="0.25">
      <c r="B68" s="11" t="s">
        <v>25</v>
      </c>
      <c r="C68" s="11">
        <v>0.80478641058831202</v>
      </c>
    </row>
    <row r="69" spans="2:10" x14ac:dyDescent="0.25">
      <c r="B69" s="11" t="s">
        <v>26</v>
      </c>
      <c r="C69" s="11">
        <v>0.80054263690544925</v>
      </c>
    </row>
    <row r="70" spans="2:10" x14ac:dyDescent="0.25">
      <c r="B70" s="11" t="s">
        <v>27</v>
      </c>
      <c r="C70" s="11">
        <v>2.9856128798043855</v>
      </c>
    </row>
    <row r="71" spans="2:10" ht="15.75" thickBot="1" x14ac:dyDescent="0.3">
      <c r="B71" s="12" t="s">
        <v>28</v>
      </c>
      <c r="C71" s="12">
        <v>48</v>
      </c>
    </row>
    <row r="73" spans="2:10" ht="15.75" thickBot="1" x14ac:dyDescent="0.3">
      <c r="B73" t="s">
        <v>29</v>
      </c>
    </row>
    <row r="74" spans="2:10" x14ac:dyDescent="0.25">
      <c r="B74" s="13"/>
      <c r="C74" s="13" t="s">
        <v>34</v>
      </c>
      <c r="D74" s="13" t="s">
        <v>35</v>
      </c>
      <c r="E74" s="13" t="s">
        <v>36</v>
      </c>
      <c r="F74" s="13" t="s">
        <v>37</v>
      </c>
      <c r="G74" s="13" t="s">
        <v>38</v>
      </c>
    </row>
    <row r="75" spans="2:10" x14ac:dyDescent="0.25">
      <c r="B75" s="11" t="s">
        <v>30</v>
      </c>
      <c r="C75" s="11">
        <v>1</v>
      </c>
      <c r="D75" s="11">
        <v>1690.4230669641547</v>
      </c>
      <c r="E75" s="11">
        <v>1690.4230669641547</v>
      </c>
      <c r="F75" s="11">
        <v>189.63933299228529</v>
      </c>
      <c r="G75" s="11">
        <v>6.2362414795325021E-18</v>
      </c>
    </row>
    <row r="76" spans="2:10" x14ac:dyDescent="0.25">
      <c r="B76" s="11" t="s">
        <v>31</v>
      </c>
      <c r="C76" s="11">
        <v>46</v>
      </c>
      <c r="D76" s="11">
        <v>410.03867633047651</v>
      </c>
      <c r="E76" s="11">
        <v>8.9138842680538364</v>
      </c>
      <c r="F76" s="11"/>
      <c r="G76" s="11"/>
    </row>
    <row r="77" spans="2:10" ht="15.75" thickBot="1" x14ac:dyDescent="0.3">
      <c r="B77" s="12" t="s">
        <v>32</v>
      </c>
      <c r="C77" s="12">
        <v>47</v>
      </c>
      <c r="D77" s="12">
        <v>2100.4617432946311</v>
      </c>
      <c r="E77" s="12"/>
      <c r="F77" s="12"/>
      <c r="G77" s="12"/>
    </row>
    <row r="78" spans="2:10" ht="15.75" thickBot="1" x14ac:dyDescent="0.3"/>
    <row r="79" spans="2:10" x14ac:dyDescent="0.25">
      <c r="B79" s="13"/>
      <c r="C79" s="13" t="s">
        <v>39</v>
      </c>
      <c r="D79" s="13" t="s">
        <v>27</v>
      </c>
      <c r="E79" s="13" t="s">
        <v>40</v>
      </c>
      <c r="F79" s="13" t="s">
        <v>41</v>
      </c>
      <c r="G79" s="13" t="s">
        <v>42</v>
      </c>
      <c r="H79" s="13" t="s">
        <v>43</v>
      </c>
      <c r="I79" s="13" t="s">
        <v>44</v>
      </c>
      <c r="J79" s="13" t="s">
        <v>45</v>
      </c>
    </row>
    <row r="80" spans="2:10" x14ac:dyDescent="0.25">
      <c r="B80" s="11" t="s">
        <v>33</v>
      </c>
      <c r="C80" s="11">
        <v>-1.0108708564424642</v>
      </c>
      <c r="D80" s="11">
        <v>0.87551746299846478</v>
      </c>
      <c r="E80" s="11">
        <v>-1.1545981652729602</v>
      </c>
      <c r="F80" s="11">
        <v>0.25421803620103534</v>
      </c>
      <c r="G80" s="11">
        <v>-2.7731961044891786</v>
      </c>
      <c r="H80" s="11">
        <v>0.75145439160425043</v>
      </c>
      <c r="I80" s="11">
        <v>-2.7731961044891786</v>
      </c>
      <c r="J80" s="11">
        <v>0.75145439160425043</v>
      </c>
    </row>
    <row r="81" spans="2:10" ht="15.75" thickBot="1" x14ac:dyDescent="0.3">
      <c r="B81" s="12" t="s">
        <v>20</v>
      </c>
      <c r="C81" s="12">
        <v>0.42837166911980695</v>
      </c>
      <c r="D81" s="12">
        <v>3.110688552347652E-2</v>
      </c>
      <c r="E81" s="12">
        <v>13.770959770193411</v>
      </c>
      <c r="F81" s="12">
        <v>6.2362414795324566E-18</v>
      </c>
      <c r="G81" s="12">
        <v>0.36575675615351055</v>
      </c>
      <c r="H81" s="12">
        <v>0.49098658208610335</v>
      </c>
      <c r="I81" s="12">
        <v>0.36575675615351055</v>
      </c>
      <c r="J81" s="12">
        <v>0.49098658208610335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2019-08-16T02:13:15Z</dcterms:created>
  <dcterms:modified xsi:type="dcterms:W3CDTF">2019-08-16T23:59:06Z</dcterms:modified>
</cp:coreProperties>
</file>