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E93D5F66-DF6C-494A-A1C6-6C912D88DE2C}" xr6:coauthVersionLast="45" xr6:coauthVersionMax="45" xr10:uidLastSave="{00000000-0000-0000-0000-000000000000}"/>
  <bookViews>
    <workbookView xWindow="-120" yWindow="-120" windowWidth="29040" windowHeight="15840" xr2:uid="{133A166F-BB90-4672-A086-4DCA20C68C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6" i="1" l="1"/>
  <c r="F6" i="1"/>
  <c r="D6" i="1"/>
  <c r="G6" i="1" s="1"/>
  <c r="J6" i="1" s="1"/>
  <c r="K6" i="1" s="1"/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H6" i="1"/>
  <c r="I6" i="1" s="1"/>
  <c r="E7" i="1" s="1"/>
  <c r="F7" i="1" s="1"/>
  <c r="G7" i="1" l="1"/>
  <c r="J7" i="1" s="1"/>
  <c r="H7" i="1"/>
  <c r="I7" i="1" s="1"/>
  <c r="E8" i="1" s="1"/>
  <c r="F8" i="1" s="1"/>
  <c r="G8" i="1" s="1"/>
  <c r="H8" i="1" s="1"/>
  <c r="I8" i="1" s="1"/>
  <c r="E9" i="1" s="1"/>
  <c r="F9" i="1" s="1"/>
  <c r="G9" i="1" s="1"/>
  <c r="H9" i="1" s="1"/>
  <c r="I9" i="1" s="1"/>
  <c r="E10" i="1" s="1"/>
  <c r="K7" i="1" l="1"/>
  <c r="J8" i="1"/>
  <c r="F10" i="1"/>
  <c r="G10" i="1" s="1"/>
  <c r="H10" i="1" s="1"/>
  <c r="I10" i="1" s="1"/>
  <c r="E11" i="1" s="1"/>
  <c r="J9" i="1" l="1"/>
  <c r="K8" i="1"/>
  <c r="K9" i="1"/>
  <c r="F11" i="1"/>
  <c r="G11" i="1" s="1"/>
  <c r="H11" i="1" s="1"/>
  <c r="I11" i="1" s="1"/>
  <c r="E12" i="1" s="1"/>
  <c r="J10" i="1"/>
  <c r="F12" i="1" l="1"/>
  <c r="G12" i="1" s="1"/>
  <c r="H12" i="1" s="1"/>
  <c r="I12" i="1" s="1"/>
  <c r="E13" i="1" s="1"/>
  <c r="J11" i="1"/>
  <c r="K11" i="1"/>
  <c r="K10" i="1"/>
  <c r="F13" i="1" l="1"/>
  <c r="G13" i="1" s="1"/>
  <c r="H13" i="1" s="1"/>
  <c r="I13" i="1" s="1"/>
  <c r="E14" i="1" s="1"/>
  <c r="J12" i="1"/>
  <c r="K12" i="1"/>
  <c r="J13" i="1" l="1"/>
  <c r="K13" i="1" s="1"/>
  <c r="F14" i="1"/>
  <c r="G14" i="1" s="1"/>
  <c r="H14" i="1" s="1"/>
  <c r="I14" i="1" s="1"/>
  <c r="E15" i="1" s="1"/>
  <c r="F15" i="1" l="1"/>
  <c r="G15" i="1" s="1"/>
  <c r="H15" i="1" s="1"/>
  <c r="I15" i="1" s="1"/>
  <c r="E16" i="1" s="1"/>
  <c r="J14" i="1"/>
  <c r="K14" i="1" s="1"/>
  <c r="F16" i="1" l="1"/>
  <c r="G16" i="1" s="1"/>
  <c r="H16" i="1" s="1"/>
  <c r="I16" i="1" s="1"/>
  <c r="E17" i="1" s="1"/>
  <c r="J15" i="1"/>
  <c r="K15" i="1" s="1"/>
  <c r="F17" i="1" l="1"/>
  <c r="G17" i="1" s="1"/>
  <c r="H17" i="1" s="1"/>
  <c r="I17" i="1" s="1"/>
  <c r="E18" i="1" s="1"/>
  <c r="J16" i="1"/>
  <c r="F18" i="1" l="1"/>
  <c r="G18" i="1" s="1"/>
  <c r="H18" i="1" s="1"/>
  <c r="I18" i="1" s="1"/>
  <c r="E19" i="1" s="1"/>
  <c r="J17" i="1"/>
  <c r="K17" i="1"/>
  <c r="K16" i="1"/>
  <c r="F19" i="1" l="1"/>
  <c r="G19" i="1" s="1"/>
  <c r="H19" i="1" s="1"/>
  <c r="I19" i="1" s="1"/>
  <c r="E20" i="1" s="1"/>
  <c r="J18" i="1"/>
  <c r="K18" i="1" s="1"/>
  <c r="F20" i="1" l="1"/>
  <c r="G20" i="1" s="1"/>
  <c r="H20" i="1" s="1"/>
  <c r="I20" i="1" s="1"/>
  <c r="E21" i="1" s="1"/>
  <c r="J19" i="1"/>
  <c r="K19" i="1" s="1"/>
  <c r="F21" i="1" l="1"/>
  <c r="G21" i="1" s="1"/>
  <c r="H21" i="1" s="1"/>
  <c r="I21" i="1" s="1"/>
  <c r="E22" i="1" s="1"/>
  <c r="J20" i="1"/>
  <c r="F22" i="1" l="1"/>
  <c r="G22" i="1" s="1"/>
  <c r="H22" i="1" s="1"/>
  <c r="I22" i="1" s="1"/>
  <c r="E23" i="1" s="1"/>
  <c r="J21" i="1"/>
  <c r="K21" i="1"/>
  <c r="K20" i="1"/>
  <c r="F23" i="1" l="1"/>
  <c r="G23" i="1" s="1"/>
  <c r="H23" i="1" s="1"/>
  <c r="I23" i="1" s="1"/>
  <c r="E24" i="1" s="1"/>
  <c r="J22" i="1"/>
  <c r="F24" i="1" l="1"/>
  <c r="G24" i="1" s="1"/>
  <c r="H24" i="1" s="1"/>
  <c r="I24" i="1" s="1"/>
  <c r="E25" i="1" s="1"/>
  <c r="J23" i="1"/>
  <c r="K22" i="1"/>
  <c r="J24" i="1" l="1"/>
  <c r="K24" i="1"/>
  <c r="F25" i="1"/>
  <c r="G25" i="1" s="1"/>
  <c r="H25" i="1" s="1"/>
  <c r="I25" i="1" s="1"/>
  <c r="E26" i="1" s="1"/>
  <c r="K23" i="1"/>
  <c r="F26" i="1" l="1"/>
  <c r="G26" i="1" s="1"/>
  <c r="H26" i="1" s="1"/>
  <c r="I26" i="1" s="1"/>
  <c r="E27" i="1" s="1"/>
  <c r="J25" i="1"/>
  <c r="K25" i="1"/>
  <c r="F27" i="1" l="1"/>
  <c r="G27" i="1" s="1"/>
  <c r="H27" i="1" s="1"/>
  <c r="I27" i="1" s="1"/>
  <c r="E28" i="1" s="1"/>
  <c r="J26" i="1"/>
  <c r="K26" i="1" s="1"/>
  <c r="F28" i="1" l="1"/>
  <c r="G28" i="1" s="1"/>
  <c r="H28" i="1" s="1"/>
  <c r="I28" i="1" s="1"/>
  <c r="E29" i="1" s="1"/>
  <c r="J27" i="1"/>
  <c r="K27" i="1"/>
  <c r="F29" i="1" l="1"/>
  <c r="G29" i="1" s="1"/>
  <c r="H29" i="1" s="1"/>
  <c r="I29" i="1" s="1"/>
  <c r="E30" i="1" s="1"/>
  <c r="J28" i="1"/>
  <c r="K28" i="1" s="1"/>
  <c r="F30" i="1" l="1"/>
  <c r="G30" i="1" s="1"/>
  <c r="H30" i="1" s="1"/>
  <c r="I30" i="1" s="1"/>
  <c r="E31" i="1" s="1"/>
  <c r="J29" i="1"/>
  <c r="K29" i="1"/>
  <c r="F31" i="1" l="1"/>
  <c r="G31" i="1" s="1"/>
  <c r="H31" i="1" s="1"/>
  <c r="I31" i="1" s="1"/>
  <c r="E32" i="1" s="1"/>
  <c r="J30" i="1"/>
  <c r="F32" i="1" l="1"/>
  <c r="G32" i="1" s="1"/>
  <c r="H32" i="1" s="1"/>
  <c r="I32" i="1" s="1"/>
  <c r="E33" i="1" s="1"/>
  <c r="J31" i="1"/>
  <c r="K31" i="1" s="1"/>
  <c r="K30" i="1"/>
  <c r="F33" i="1" l="1"/>
  <c r="G33" i="1" s="1"/>
  <c r="H33" i="1" s="1"/>
  <c r="I33" i="1" s="1"/>
  <c r="E34" i="1" s="1"/>
  <c r="J32" i="1"/>
  <c r="F34" i="1" l="1"/>
  <c r="G34" i="1" s="1"/>
  <c r="H34" i="1" s="1"/>
  <c r="I34" i="1" s="1"/>
  <c r="E35" i="1" s="1"/>
  <c r="J33" i="1"/>
  <c r="K33" i="1" s="1"/>
  <c r="K32" i="1"/>
  <c r="F35" i="1" l="1"/>
  <c r="G35" i="1" s="1"/>
  <c r="H35" i="1" s="1"/>
  <c r="I35" i="1" s="1"/>
  <c r="E36" i="1" s="1"/>
  <c r="J34" i="1"/>
  <c r="K34" i="1" s="1"/>
  <c r="F36" i="1" l="1"/>
  <c r="G36" i="1" s="1"/>
  <c r="H36" i="1" s="1"/>
  <c r="I36" i="1" s="1"/>
  <c r="E37" i="1" s="1"/>
  <c r="J35" i="1"/>
  <c r="K35" i="1" s="1"/>
  <c r="F37" i="1" l="1"/>
  <c r="G37" i="1" s="1"/>
  <c r="H37" i="1" s="1"/>
  <c r="I37" i="1" s="1"/>
  <c r="E38" i="1" s="1"/>
  <c r="J36" i="1"/>
  <c r="F38" i="1" l="1"/>
  <c r="G38" i="1" s="1"/>
  <c r="H38" i="1" s="1"/>
  <c r="I38" i="1" s="1"/>
  <c r="E39" i="1" s="1"/>
  <c r="J37" i="1"/>
  <c r="K37" i="1" s="1"/>
  <c r="K36" i="1"/>
  <c r="F39" i="1" l="1"/>
  <c r="G39" i="1" s="1"/>
  <c r="H39" i="1" s="1"/>
  <c r="I39" i="1" s="1"/>
  <c r="E40" i="1" s="1"/>
  <c r="J38" i="1"/>
  <c r="J39" i="1" l="1"/>
  <c r="K39" i="1" s="1"/>
  <c r="K38" i="1"/>
  <c r="F40" i="1"/>
  <c r="G40" i="1" s="1"/>
  <c r="H40" i="1" s="1"/>
  <c r="I40" i="1" s="1"/>
  <c r="E41" i="1" s="1"/>
  <c r="F41" i="1" l="1"/>
  <c r="G41" i="1" s="1"/>
  <c r="H41" i="1" s="1"/>
  <c r="J40" i="1"/>
  <c r="I41" i="1" l="1"/>
  <c r="I42" i="1"/>
  <c r="J41" i="1"/>
  <c r="K41" i="1" s="1"/>
  <c r="K40" i="1"/>
  <c r="K44" i="1" l="1"/>
  <c r="K45" i="1" s="1"/>
  <c r="K42" i="1"/>
</calcChain>
</file>

<file path=xl/sharedStrings.xml><?xml version="1.0" encoding="utf-8"?>
<sst xmlns="http://schemas.openxmlformats.org/spreadsheetml/2006/main" count="15" uniqueCount="15">
  <si>
    <t>Date</t>
  </si>
  <si>
    <t>Initial Invest</t>
  </si>
  <si>
    <t>SPY</t>
  </si>
  <si>
    <t>Value</t>
  </si>
  <si>
    <t># of Shares before Rebalancing</t>
  </si>
  <si>
    <t>Portfolio Value before Rebalancing</t>
  </si>
  <si>
    <t>Amount to Invest</t>
  </si>
  <si>
    <t># of Shares to Buy (Sell)</t>
  </si>
  <si>
    <t># of Shares owned after Rebalancing</t>
  </si>
  <si>
    <t>Total Amount Money Invested</t>
  </si>
  <si>
    <t>Periodic Contribution</t>
  </si>
  <si>
    <t>Sell Stocks when Portfolio is above target level</t>
  </si>
  <si>
    <t>Total Investment:</t>
  </si>
  <si>
    <t>Average Cost Per Share:</t>
  </si>
  <si>
    <t>Average Share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</si>
</sst>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8" formatCode="0_);[Red]\(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14" fontId="0" fillId="0" borderId="1" xfId="0" applyNumberFormat="1" applyBorder="1"/>
    <xf numFmtId="14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Border="1"/>
    <xf numFmtId="44" fontId="0" fillId="0" borderId="0" xfId="1" applyFont="1" applyBorder="1"/>
    <xf numFmtId="0" fontId="0" fillId="0" borderId="0" xfId="0" applyBorder="1"/>
    <xf numFmtId="44" fontId="0" fillId="0" borderId="0" xfId="0" applyNumberFormat="1" applyBorder="1"/>
    <xf numFmtId="44" fontId="0" fillId="0" borderId="3" xfId="0" applyNumberFormat="1" applyBorder="1"/>
    <xf numFmtId="0" fontId="0" fillId="0" borderId="3" xfId="0" applyBorder="1"/>
    <xf numFmtId="0" fontId="3" fillId="0" borderId="8" xfId="0" applyFont="1" applyBorder="1"/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8" fontId="0" fillId="0" borderId="0" xfId="0" applyNumberFormat="1" applyBorder="1"/>
    <xf numFmtId="168" fontId="0" fillId="0" borderId="3" xfId="0" applyNumberFormat="1" applyBorder="1"/>
    <xf numFmtId="44" fontId="0" fillId="2" borderId="4" xfId="1" applyFont="1" applyFill="1" applyBorder="1"/>
    <xf numFmtId="0" fontId="0" fillId="0" borderId="11" xfId="0" applyBorder="1"/>
    <xf numFmtId="0" fontId="0" fillId="0" borderId="12" xfId="0" applyBorder="1"/>
    <xf numFmtId="0" fontId="2" fillId="0" borderId="4" xfId="0" applyFont="1" applyBorder="1"/>
    <xf numFmtId="8" fontId="0" fillId="0" borderId="0" xfId="1" applyNumberFormat="1" applyFont="1" applyBorder="1"/>
    <xf numFmtId="8" fontId="0" fillId="0" borderId="3" xfId="1" applyNumberFormat="1" applyFont="1" applyBorder="1"/>
    <xf numFmtId="8" fontId="0" fillId="0" borderId="6" xfId="0" applyNumberFormat="1" applyBorder="1"/>
    <xf numFmtId="8" fontId="0" fillId="0" borderId="7" xfId="0" applyNumberFormat="1" applyBorder="1"/>
    <xf numFmtId="44" fontId="0" fillId="0" borderId="0" xfId="1" applyNumberFormat="1" applyFont="1" applyBorder="1"/>
    <xf numFmtId="8" fontId="0" fillId="0" borderId="0" xfId="0" applyNumberFormat="1"/>
    <xf numFmtId="168" fontId="0" fillId="0" borderId="0" xfId="0" applyNumberFormat="1"/>
    <xf numFmtId="8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3" fillId="0" borderId="13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Value Rebalancing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Sheet1!$B$6:$B$41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Sheet1!$D$6:$D$41</c:f>
              <c:numCache>
                <c:formatCode>_("$"* #,##0.00_);_("$"* \(#,##0.00\);_("$"* "-"??_);_(@_)</c:formatCode>
                <c:ptCount val="3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A-4D02-BE1C-3BF75913A3C4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Portfolio Value before Rebalancing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Sheet1!$B$6:$B$41</c:f>
              <c:numCache>
                <c:formatCode>m/d/yyyy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Sheet1!$F$6:$F$41</c:f>
              <c:numCache>
                <c:formatCode>_("$"* #,##0.00_);_("$"* \(#,##0.00\);_("$"* "-"??_);_(@_)</c:formatCode>
                <c:ptCount val="36"/>
                <c:pt idx="0">
                  <c:v>0</c:v>
                </c:pt>
                <c:pt idx="1">
                  <c:v>1079.415072</c:v>
                </c:pt>
                <c:pt idx="2">
                  <c:v>2101.204776</c:v>
                </c:pt>
                <c:pt idx="3">
                  <c:v>3084.168944</c:v>
                </c:pt>
                <c:pt idx="4">
                  <c:v>4116.8344139999999</c:v>
                </c:pt>
                <c:pt idx="5">
                  <c:v>5088.2883999999995</c:v>
                </c:pt>
                <c:pt idx="6">
                  <c:v>6320.770203</c:v>
                </c:pt>
                <c:pt idx="7">
                  <c:v>6940.7578919999996</c:v>
                </c:pt>
                <c:pt idx="8">
                  <c:v>7921.9041719999996</c:v>
                </c:pt>
                <c:pt idx="9">
                  <c:v>8826.947447999999</c:v>
                </c:pt>
                <c:pt idx="10">
                  <c:v>10400.1335</c:v>
                </c:pt>
                <c:pt idx="11">
                  <c:v>11181.714962</c:v>
                </c:pt>
                <c:pt idx="12">
                  <c:v>12312.961932</c:v>
                </c:pt>
                <c:pt idx="13">
                  <c:v>13470.269160000002</c:v>
                </c:pt>
                <c:pt idx="14">
                  <c:v>13876.309713999999</c:v>
                </c:pt>
                <c:pt idx="15">
                  <c:v>15210.096990999999</c:v>
                </c:pt>
                <c:pt idx="16">
                  <c:v>16115.416099999999</c:v>
                </c:pt>
                <c:pt idx="17">
                  <c:v>17061.699517999998</c:v>
                </c:pt>
                <c:pt idx="18">
                  <c:v>18443.103353999999</c:v>
                </c:pt>
                <c:pt idx="19">
                  <c:v>18971.19384</c:v>
                </c:pt>
                <c:pt idx="20">
                  <c:v>20220.774924000001</c:v>
                </c:pt>
                <c:pt idx="21">
                  <c:v>21542.826725999999</c:v>
                </c:pt>
                <c:pt idx="22">
                  <c:v>22711.679312</c:v>
                </c:pt>
                <c:pt idx="23">
                  <c:v>23127.198479999999</c:v>
                </c:pt>
                <c:pt idx="24">
                  <c:v>25374.017513999999</c:v>
                </c:pt>
                <c:pt idx="25">
                  <c:v>24188.489580000001</c:v>
                </c:pt>
                <c:pt idx="26">
                  <c:v>25214.467311</c:v>
                </c:pt>
                <c:pt idx="27">
                  <c:v>27245.519518000001</c:v>
                </c:pt>
                <c:pt idx="28">
                  <c:v>28697.672927</c:v>
                </c:pt>
                <c:pt idx="29">
                  <c:v>28997.299759999998</c:v>
                </c:pt>
                <c:pt idx="30">
                  <c:v>31304.999070000002</c:v>
                </c:pt>
                <c:pt idx="31">
                  <c:v>32020.881868</c:v>
                </c:pt>
                <c:pt idx="32">
                  <c:v>32066.108762</c:v>
                </c:pt>
                <c:pt idx="33">
                  <c:v>30781.397268000001</c:v>
                </c:pt>
                <c:pt idx="34">
                  <c:v>34595.722624000002</c:v>
                </c:pt>
                <c:pt idx="35">
                  <c:v>31611.5016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D02-BE1C-3BF75913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781048"/>
        <c:axId val="870781376"/>
      </c:lineChart>
      <c:dateAx>
        <c:axId val="870781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81376"/>
        <c:crosses val="autoZero"/>
        <c:auto val="1"/>
        <c:lblOffset val="100"/>
        <c:baseTimeUnit val="months"/>
      </c:dateAx>
      <c:valAx>
        <c:axId val="8707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8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5</xdr:row>
      <xdr:rowOff>42861</xdr:rowOff>
    </xdr:from>
    <xdr:to>
      <xdr:col>20</xdr:col>
      <xdr:colOff>514350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43455-4CC6-448F-83D6-C207F9D34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8730D-38CB-43ED-B654-D70F7ADE7E25}">
  <dimension ref="B1:K46"/>
  <sheetViews>
    <sheetView tabSelected="1" workbookViewId="0">
      <selection activeCell="J19" sqref="J19"/>
    </sheetView>
  </sheetViews>
  <sheetFormatPr defaultRowHeight="15" x14ac:dyDescent="0.25"/>
  <cols>
    <col min="2" max="2" width="43.42578125" bestFit="1" customWidth="1"/>
    <col min="3" max="3" width="10.5703125" bestFit="1" customWidth="1"/>
    <col min="4" max="4" width="11.5703125" bestFit="1" customWidth="1"/>
    <col min="5" max="6" width="14.140625" customWidth="1"/>
    <col min="7" max="7" width="10.5703125" bestFit="1" customWidth="1"/>
    <col min="9" max="9" width="19.85546875" customWidth="1"/>
    <col min="10" max="10" width="21.85546875" bestFit="1" customWidth="1"/>
    <col min="11" max="11" width="14.42578125" customWidth="1"/>
  </cols>
  <sheetData>
    <row r="1" spans="2:11" ht="15.75" thickBot="1" x14ac:dyDescent="0.3"/>
    <row r="2" spans="2:11" ht="15.75" thickBot="1" x14ac:dyDescent="0.3">
      <c r="B2" s="17" t="s">
        <v>1</v>
      </c>
      <c r="C2" s="16">
        <v>1000</v>
      </c>
    </row>
    <row r="3" spans="2:11" ht="15.75" thickBot="1" x14ac:dyDescent="0.3">
      <c r="B3" s="18" t="s">
        <v>11</v>
      </c>
      <c r="C3" s="19">
        <v>1</v>
      </c>
    </row>
    <row r="4" spans="2:11" ht="15.75" thickBot="1" x14ac:dyDescent="0.3"/>
    <row r="5" spans="2:11" ht="60.75" thickBot="1" x14ac:dyDescent="0.3">
      <c r="B5" s="10" t="s">
        <v>0</v>
      </c>
      <c r="C5" s="11" t="s">
        <v>2</v>
      </c>
      <c r="D5" s="11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3" t="s">
        <v>10</v>
      </c>
    </row>
    <row r="6" spans="2:11" x14ac:dyDescent="0.25">
      <c r="B6" s="1">
        <v>42370</v>
      </c>
      <c r="C6" s="4">
        <v>180.05122399999999</v>
      </c>
      <c r="D6" s="5">
        <f>C2</f>
        <v>1000</v>
      </c>
      <c r="E6" s="6">
        <v>0</v>
      </c>
      <c r="F6" s="24">
        <f>C6*E6</f>
        <v>0</v>
      </c>
      <c r="G6" s="20">
        <f>IF(D6-F6&lt;0,IF($C$3=1,D6-F6,0),D6-F6)</f>
        <v>1000</v>
      </c>
      <c r="H6" s="14">
        <f>ROUND(G6/C6,0)</f>
        <v>6</v>
      </c>
      <c r="I6" s="6">
        <f>H6</f>
        <v>6</v>
      </c>
      <c r="J6" s="7">
        <f>G6</f>
        <v>1000</v>
      </c>
      <c r="K6" s="22">
        <f>0-J6</f>
        <v>-1000</v>
      </c>
    </row>
    <row r="7" spans="2:11" x14ac:dyDescent="0.25">
      <c r="B7" s="1">
        <v>42401</v>
      </c>
      <c r="C7" s="4">
        <v>179.902512</v>
      </c>
      <c r="D7" s="7">
        <f>D6+$C$2</f>
        <v>2000</v>
      </c>
      <c r="E7" s="6">
        <f>I6</f>
        <v>6</v>
      </c>
      <c r="F7" s="7">
        <f>C7*E7</f>
        <v>1079.415072</v>
      </c>
      <c r="G7" s="20">
        <f>IF(D7-F7&lt;0,IF($C$3=1,D7-F7,0),D7-F7)</f>
        <v>920.58492799999999</v>
      </c>
      <c r="H7" s="14">
        <f>ROUND(G7/C7,0)</f>
        <v>5</v>
      </c>
      <c r="I7" s="6">
        <f>E7+H7</f>
        <v>11</v>
      </c>
      <c r="J7" s="7">
        <f>J6+G7</f>
        <v>1920.584928</v>
      </c>
      <c r="K7" s="22">
        <f>J6-J7</f>
        <v>-920.58492799999999</v>
      </c>
    </row>
    <row r="8" spans="2:11" x14ac:dyDescent="0.25">
      <c r="B8" s="1">
        <v>42430</v>
      </c>
      <c r="C8" s="4">
        <v>191.01861600000001</v>
      </c>
      <c r="D8" s="7">
        <f t="shared" ref="D8:D41" si="0">D7+$C$2</f>
        <v>3000</v>
      </c>
      <c r="E8" s="6">
        <f t="shared" ref="E8:E41" si="1">I7</f>
        <v>11</v>
      </c>
      <c r="F8" s="7">
        <f t="shared" ref="F8:F41" si="2">C8*E8</f>
        <v>2101.204776</v>
      </c>
      <c r="G8" s="20">
        <f t="shared" ref="G8:G41" si="3">IF(D8-F8&lt;0,IF($C$3=1,D8-F8,0),D8-F8)</f>
        <v>898.79522399999996</v>
      </c>
      <c r="H8" s="14">
        <f t="shared" ref="H8:H41" si="4">ROUND(G8/C8,0)</f>
        <v>5</v>
      </c>
      <c r="I8" s="6">
        <f t="shared" ref="I8:I41" si="5">E8+H8</f>
        <v>16</v>
      </c>
      <c r="J8" s="7">
        <f t="shared" ref="J8:J41" si="6">J7+G8</f>
        <v>2819.3801519999997</v>
      </c>
      <c r="K8" s="22">
        <f t="shared" ref="K8:K41" si="7">J7-J8</f>
        <v>-898.79522399999973</v>
      </c>
    </row>
    <row r="9" spans="2:11" x14ac:dyDescent="0.25">
      <c r="B9" s="1">
        <v>42461</v>
      </c>
      <c r="C9" s="4">
        <v>192.760559</v>
      </c>
      <c r="D9" s="7">
        <f t="shared" si="0"/>
        <v>4000</v>
      </c>
      <c r="E9" s="6">
        <f t="shared" si="1"/>
        <v>16</v>
      </c>
      <c r="F9" s="7">
        <f t="shared" si="2"/>
        <v>3084.168944</v>
      </c>
      <c r="G9" s="20">
        <f t="shared" si="3"/>
        <v>915.83105599999999</v>
      </c>
      <c r="H9" s="14">
        <f t="shared" si="4"/>
        <v>5</v>
      </c>
      <c r="I9" s="6">
        <f t="shared" si="5"/>
        <v>21</v>
      </c>
      <c r="J9" s="7">
        <f t="shared" si="6"/>
        <v>3735.2112079999997</v>
      </c>
      <c r="K9" s="22">
        <f t="shared" si="7"/>
        <v>-915.83105599999999</v>
      </c>
    </row>
    <row r="10" spans="2:11" x14ac:dyDescent="0.25">
      <c r="B10" s="1">
        <v>42491</v>
      </c>
      <c r="C10" s="4">
        <v>196.03973400000001</v>
      </c>
      <c r="D10" s="7">
        <f t="shared" si="0"/>
        <v>5000</v>
      </c>
      <c r="E10" s="6">
        <f t="shared" si="1"/>
        <v>21</v>
      </c>
      <c r="F10" s="7">
        <f t="shared" si="2"/>
        <v>4116.8344139999999</v>
      </c>
      <c r="G10" s="20">
        <f t="shared" si="3"/>
        <v>883.16558600000008</v>
      </c>
      <c r="H10" s="14">
        <f t="shared" si="4"/>
        <v>5</v>
      </c>
      <c r="I10" s="6">
        <f t="shared" si="5"/>
        <v>26</v>
      </c>
      <c r="J10" s="7">
        <f t="shared" si="6"/>
        <v>4618.3767939999998</v>
      </c>
      <c r="K10" s="22">
        <f t="shared" si="7"/>
        <v>-883.16558600000008</v>
      </c>
    </row>
    <row r="11" spans="2:11" x14ac:dyDescent="0.25">
      <c r="B11" s="1">
        <v>42522</v>
      </c>
      <c r="C11" s="4">
        <v>195.70339999999999</v>
      </c>
      <c r="D11" s="7">
        <f t="shared" si="0"/>
        <v>6000</v>
      </c>
      <c r="E11" s="6">
        <f t="shared" si="1"/>
        <v>26</v>
      </c>
      <c r="F11" s="7">
        <f t="shared" si="2"/>
        <v>5088.2883999999995</v>
      </c>
      <c r="G11" s="20">
        <f t="shared" si="3"/>
        <v>911.71160000000054</v>
      </c>
      <c r="H11" s="14">
        <f t="shared" si="4"/>
        <v>5</v>
      </c>
      <c r="I11" s="6">
        <f t="shared" si="5"/>
        <v>31</v>
      </c>
      <c r="J11" s="7">
        <f t="shared" si="6"/>
        <v>5530.0883940000003</v>
      </c>
      <c r="K11" s="22">
        <f t="shared" si="7"/>
        <v>-911.71160000000054</v>
      </c>
    </row>
    <row r="12" spans="2:11" x14ac:dyDescent="0.25">
      <c r="B12" s="1">
        <v>42552</v>
      </c>
      <c r="C12" s="4">
        <v>203.895813</v>
      </c>
      <c r="D12" s="7">
        <f t="shared" si="0"/>
        <v>7000</v>
      </c>
      <c r="E12" s="6">
        <f t="shared" si="1"/>
        <v>31</v>
      </c>
      <c r="F12" s="7">
        <f t="shared" si="2"/>
        <v>6320.770203</v>
      </c>
      <c r="G12" s="20">
        <f t="shared" si="3"/>
        <v>679.22979699999996</v>
      </c>
      <c r="H12" s="14">
        <f t="shared" si="4"/>
        <v>3</v>
      </c>
      <c r="I12" s="6">
        <f t="shared" si="5"/>
        <v>34</v>
      </c>
      <c r="J12" s="7">
        <f t="shared" si="6"/>
        <v>6209.3181910000003</v>
      </c>
      <c r="K12" s="22">
        <f t="shared" si="7"/>
        <v>-679.22979699999996</v>
      </c>
    </row>
    <row r="13" spans="2:11" x14ac:dyDescent="0.25">
      <c r="B13" s="1">
        <v>42583</v>
      </c>
      <c r="C13" s="4">
        <v>204.139938</v>
      </c>
      <c r="D13" s="7">
        <f t="shared" si="0"/>
        <v>8000</v>
      </c>
      <c r="E13" s="6">
        <f t="shared" si="1"/>
        <v>34</v>
      </c>
      <c r="F13" s="7">
        <f t="shared" si="2"/>
        <v>6940.7578919999996</v>
      </c>
      <c r="G13" s="20">
        <f t="shared" si="3"/>
        <v>1059.2421080000004</v>
      </c>
      <c r="H13" s="14">
        <f t="shared" si="4"/>
        <v>5</v>
      </c>
      <c r="I13" s="6">
        <f t="shared" si="5"/>
        <v>39</v>
      </c>
      <c r="J13" s="7">
        <f t="shared" si="6"/>
        <v>7268.5602990000007</v>
      </c>
      <c r="K13" s="22">
        <f t="shared" si="7"/>
        <v>-1059.2421080000004</v>
      </c>
    </row>
    <row r="14" spans="2:11" x14ac:dyDescent="0.25">
      <c r="B14" s="1">
        <v>42614</v>
      </c>
      <c r="C14" s="4">
        <v>203.12574799999999</v>
      </c>
      <c r="D14" s="7">
        <f t="shared" si="0"/>
        <v>9000</v>
      </c>
      <c r="E14" s="6">
        <f t="shared" si="1"/>
        <v>39</v>
      </c>
      <c r="F14" s="7">
        <f t="shared" si="2"/>
        <v>7921.9041719999996</v>
      </c>
      <c r="G14" s="20">
        <f t="shared" si="3"/>
        <v>1078.0958280000004</v>
      </c>
      <c r="H14" s="14">
        <f t="shared" si="4"/>
        <v>5</v>
      </c>
      <c r="I14" s="6">
        <f t="shared" si="5"/>
        <v>44</v>
      </c>
      <c r="J14" s="7">
        <f t="shared" si="6"/>
        <v>8346.656127000002</v>
      </c>
      <c r="K14" s="22">
        <f t="shared" si="7"/>
        <v>-1078.0958280000013</v>
      </c>
    </row>
    <row r="15" spans="2:11" x14ac:dyDescent="0.25">
      <c r="B15" s="1">
        <v>42644</v>
      </c>
      <c r="C15" s="4">
        <v>200.61244199999999</v>
      </c>
      <c r="D15" s="7">
        <f t="shared" si="0"/>
        <v>10000</v>
      </c>
      <c r="E15" s="6">
        <f t="shared" si="1"/>
        <v>44</v>
      </c>
      <c r="F15" s="7">
        <f t="shared" si="2"/>
        <v>8826.947447999999</v>
      </c>
      <c r="G15" s="20">
        <f t="shared" si="3"/>
        <v>1173.052552000001</v>
      </c>
      <c r="H15" s="14">
        <f t="shared" si="4"/>
        <v>6</v>
      </c>
      <c r="I15" s="6">
        <f t="shared" si="5"/>
        <v>50</v>
      </c>
      <c r="J15" s="7">
        <f t="shared" si="6"/>
        <v>9519.708679000003</v>
      </c>
      <c r="K15" s="22">
        <f t="shared" si="7"/>
        <v>-1173.052552000001</v>
      </c>
    </row>
    <row r="16" spans="2:11" x14ac:dyDescent="0.25">
      <c r="B16" s="1">
        <v>42675</v>
      </c>
      <c r="C16" s="4">
        <v>208.00266999999999</v>
      </c>
      <c r="D16" s="7">
        <f t="shared" si="0"/>
        <v>11000</v>
      </c>
      <c r="E16" s="6">
        <f t="shared" si="1"/>
        <v>50</v>
      </c>
      <c r="F16" s="7">
        <f t="shared" si="2"/>
        <v>10400.1335</v>
      </c>
      <c r="G16" s="20">
        <f t="shared" si="3"/>
        <v>599.86650000000009</v>
      </c>
      <c r="H16" s="14">
        <f t="shared" si="4"/>
        <v>3</v>
      </c>
      <c r="I16" s="6">
        <f t="shared" si="5"/>
        <v>53</v>
      </c>
      <c r="J16" s="7">
        <f t="shared" si="6"/>
        <v>10119.575179000003</v>
      </c>
      <c r="K16" s="22">
        <f t="shared" si="7"/>
        <v>-599.86650000000009</v>
      </c>
    </row>
    <row r="17" spans="2:11" x14ac:dyDescent="0.25">
      <c r="B17" s="1">
        <v>42705</v>
      </c>
      <c r="C17" s="4">
        <v>210.97575399999999</v>
      </c>
      <c r="D17" s="7">
        <f t="shared" si="0"/>
        <v>12000</v>
      </c>
      <c r="E17" s="6">
        <f t="shared" si="1"/>
        <v>53</v>
      </c>
      <c r="F17" s="7">
        <f t="shared" si="2"/>
        <v>11181.714962</v>
      </c>
      <c r="G17" s="20">
        <f t="shared" si="3"/>
        <v>818.28503799999999</v>
      </c>
      <c r="H17" s="14">
        <f t="shared" si="4"/>
        <v>4</v>
      </c>
      <c r="I17" s="6">
        <f t="shared" si="5"/>
        <v>57</v>
      </c>
      <c r="J17" s="7">
        <f t="shared" si="6"/>
        <v>10937.860217000003</v>
      </c>
      <c r="K17" s="22">
        <f t="shared" si="7"/>
        <v>-818.28503799999999</v>
      </c>
    </row>
    <row r="18" spans="2:11" x14ac:dyDescent="0.25">
      <c r="B18" s="1">
        <v>42736</v>
      </c>
      <c r="C18" s="4">
        <v>216.016876</v>
      </c>
      <c r="D18" s="7">
        <f t="shared" si="0"/>
        <v>13000</v>
      </c>
      <c r="E18" s="6">
        <f t="shared" si="1"/>
        <v>57</v>
      </c>
      <c r="F18" s="7">
        <f t="shared" si="2"/>
        <v>12312.961932</v>
      </c>
      <c r="G18" s="20">
        <f t="shared" si="3"/>
        <v>687.03806799999984</v>
      </c>
      <c r="H18" s="14">
        <f t="shared" si="4"/>
        <v>3</v>
      </c>
      <c r="I18" s="6">
        <f t="shared" si="5"/>
        <v>60</v>
      </c>
      <c r="J18" s="7">
        <f t="shared" si="6"/>
        <v>11624.898285000003</v>
      </c>
      <c r="K18" s="22">
        <f t="shared" si="7"/>
        <v>-687.03806799999984</v>
      </c>
    </row>
    <row r="19" spans="2:11" x14ac:dyDescent="0.25">
      <c r="B19" s="1">
        <v>42767</v>
      </c>
      <c r="C19" s="4">
        <v>224.50448600000001</v>
      </c>
      <c r="D19" s="7">
        <f t="shared" si="0"/>
        <v>14000</v>
      </c>
      <c r="E19" s="6">
        <f t="shared" si="1"/>
        <v>60</v>
      </c>
      <c r="F19" s="7">
        <f t="shared" si="2"/>
        <v>13470.269160000002</v>
      </c>
      <c r="G19" s="20">
        <f t="shared" si="3"/>
        <v>529.73083999999835</v>
      </c>
      <c r="H19" s="14">
        <f t="shared" si="4"/>
        <v>2</v>
      </c>
      <c r="I19" s="6">
        <f t="shared" si="5"/>
        <v>62</v>
      </c>
      <c r="J19" s="7">
        <f t="shared" si="6"/>
        <v>12154.629125000001</v>
      </c>
      <c r="K19" s="22">
        <f t="shared" si="7"/>
        <v>-529.73083999999835</v>
      </c>
    </row>
    <row r="20" spans="2:11" x14ac:dyDescent="0.25">
      <c r="B20" s="1">
        <v>42795</v>
      </c>
      <c r="C20" s="4">
        <v>223.81144699999999</v>
      </c>
      <c r="D20" s="7">
        <f t="shared" si="0"/>
        <v>15000</v>
      </c>
      <c r="E20" s="6">
        <f t="shared" si="1"/>
        <v>62</v>
      </c>
      <c r="F20" s="7">
        <f t="shared" si="2"/>
        <v>13876.309713999999</v>
      </c>
      <c r="G20" s="20">
        <f t="shared" si="3"/>
        <v>1123.6902860000009</v>
      </c>
      <c r="H20" s="14">
        <f t="shared" si="4"/>
        <v>5</v>
      </c>
      <c r="I20" s="6">
        <f t="shared" si="5"/>
        <v>67</v>
      </c>
      <c r="J20" s="7">
        <f t="shared" si="6"/>
        <v>13278.319411000002</v>
      </c>
      <c r="K20" s="22">
        <f t="shared" si="7"/>
        <v>-1123.6902860000009</v>
      </c>
    </row>
    <row r="21" spans="2:11" x14ac:dyDescent="0.25">
      <c r="B21" s="1">
        <v>42826</v>
      </c>
      <c r="C21" s="4">
        <v>227.01637299999999</v>
      </c>
      <c r="D21" s="7">
        <f t="shared" si="0"/>
        <v>16000</v>
      </c>
      <c r="E21" s="6">
        <f t="shared" si="1"/>
        <v>67</v>
      </c>
      <c r="F21" s="7">
        <f t="shared" si="2"/>
        <v>15210.096990999999</v>
      </c>
      <c r="G21" s="20">
        <f t="shared" si="3"/>
        <v>789.90300900000148</v>
      </c>
      <c r="H21" s="14">
        <f t="shared" si="4"/>
        <v>3</v>
      </c>
      <c r="I21" s="6">
        <f t="shared" si="5"/>
        <v>70</v>
      </c>
      <c r="J21" s="7">
        <f t="shared" si="6"/>
        <v>14068.222420000004</v>
      </c>
      <c r="K21" s="22">
        <f t="shared" si="7"/>
        <v>-789.90300900000148</v>
      </c>
    </row>
    <row r="22" spans="2:11" x14ac:dyDescent="0.25">
      <c r="B22" s="1">
        <v>42856</v>
      </c>
      <c r="C22" s="4">
        <v>230.22022999999999</v>
      </c>
      <c r="D22" s="7">
        <f t="shared" si="0"/>
        <v>17000</v>
      </c>
      <c r="E22" s="6">
        <f t="shared" si="1"/>
        <v>70</v>
      </c>
      <c r="F22" s="7">
        <f t="shared" si="2"/>
        <v>16115.416099999999</v>
      </c>
      <c r="G22" s="20">
        <f t="shared" si="3"/>
        <v>884.58390000000145</v>
      </c>
      <c r="H22" s="14">
        <f t="shared" si="4"/>
        <v>4</v>
      </c>
      <c r="I22" s="6">
        <f t="shared" si="5"/>
        <v>74</v>
      </c>
      <c r="J22" s="7">
        <f t="shared" si="6"/>
        <v>14952.806320000005</v>
      </c>
      <c r="K22" s="22">
        <f t="shared" si="7"/>
        <v>-884.58390000000145</v>
      </c>
    </row>
    <row r="23" spans="2:11" x14ac:dyDescent="0.25">
      <c r="B23" s="1">
        <v>42887</v>
      </c>
      <c r="C23" s="4">
        <v>230.56350699999999</v>
      </c>
      <c r="D23" s="7">
        <f t="shared" si="0"/>
        <v>18000</v>
      </c>
      <c r="E23" s="6">
        <f t="shared" si="1"/>
        <v>74</v>
      </c>
      <c r="F23" s="7">
        <f t="shared" si="2"/>
        <v>17061.699517999998</v>
      </c>
      <c r="G23" s="20">
        <f t="shared" si="3"/>
        <v>938.30048200000238</v>
      </c>
      <c r="H23" s="14">
        <f t="shared" si="4"/>
        <v>4</v>
      </c>
      <c r="I23" s="6">
        <f t="shared" si="5"/>
        <v>78</v>
      </c>
      <c r="J23" s="7">
        <f t="shared" si="6"/>
        <v>15891.106802000008</v>
      </c>
      <c r="K23" s="22">
        <f t="shared" si="7"/>
        <v>-938.30048200000238</v>
      </c>
    </row>
    <row r="24" spans="2:11" x14ac:dyDescent="0.25">
      <c r="B24" s="1">
        <v>42917</v>
      </c>
      <c r="C24" s="4">
        <v>236.45004299999999</v>
      </c>
      <c r="D24" s="7">
        <f t="shared" si="0"/>
        <v>19000</v>
      </c>
      <c r="E24" s="6">
        <f t="shared" si="1"/>
        <v>78</v>
      </c>
      <c r="F24" s="7">
        <f t="shared" si="2"/>
        <v>18443.103353999999</v>
      </c>
      <c r="G24" s="20">
        <f t="shared" si="3"/>
        <v>556.89664600000106</v>
      </c>
      <c r="H24" s="14">
        <f t="shared" si="4"/>
        <v>2</v>
      </c>
      <c r="I24" s="6">
        <f t="shared" si="5"/>
        <v>80</v>
      </c>
      <c r="J24" s="7">
        <f t="shared" si="6"/>
        <v>16448.00344800001</v>
      </c>
      <c r="K24" s="22">
        <f t="shared" si="7"/>
        <v>-556.89664600000287</v>
      </c>
    </row>
    <row r="25" spans="2:11" x14ac:dyDescent="0.25">
      <c r="B25" s="1">
        <v>42948</v>
      </c>
      <c r="C25" s="4">
        <v>237.13992300000001</v>
      </c>
      <c r="D25" s="7">
        <f t="shared" si="0"/>
        <v>20000</v>
      </c>
      <c r="E25" s="6">
        <f t="shared" si="1"/>
        <v>80</v>
      </c>
      <c r="F25" s="7">
        <f t="shared" si="2"/>
        <v>18971.19384</v>
      </c>
      <c r="G25" s="20">
        <f t="shared" si="3"/>
        <v>1028.8061600000001</v>
      </c>
      <c r="H25" s="14">
        <f t="shared" si="4"/>
        <v>4</v>
      </c>
      <c r="I25" s="6">
        <f t="shared" si="5"/>
        <v>84</v>
      </c>
      <c r="J25" s="7">
        <f t="shared" si="6"/>
        <v>17476.80960800001</v>
      </c>
      <c r="K25" s="22">
        <f t="shared" si="7"/>
        <v>-1028.8061600000001</v>
      </c>
    </row>
    <row r="26" spans="2:11" x14ac:dyDescent="0.25">
      <c r="B26" s="1">
        <v>42979</v>
      </c>
      <c r="C26" s="4">
        <v>240.723511</v>
      </c>
      <c r="D26" s="7">
        <f t="shared" si="0"/>
        <v>21000</v>
      </c>
      <c r="E26" s="6">
        <f t="shared" si="1"/>
        <v>84</v>
      </c>
      <c r="F26" s="7">
        <f t="shared" si="2"/>
        <v>20220.774924000001</v>
      </c>
      <c r="G26" s="20">
        <f t="shared" si="3"/>
        <v>779.22507599999881</v>
      </c>
      <c r="H26" s="14">
        <f t="shared" si="4"/>
        <v>3</v>
      </c>
      <c r="I26" s="6">
        <f t="shared" si="5"/>
        <v>87</v>
      </c>
      <c r="J26" s="7">
        <f t="shared" si="6"/>
        <v>18256.034684000009</v>
      </c>
      <c r="K26" s="22">
        <f t="shared" si="7"/>
        <v>-779.22507599999881</v>
      </c>
    </row>
    <row r="27" spans="2:11" x14ac:dyDescent="0.25">
      <c r="B27" s="1">
        <v>43009</v>
      </c>
      <c r="C27" s="4">
        <v>247.61869799999999</v>
      </c>
      <c r="D27" s="7">
        <f t="shared" si="0"/>
        <v>22000</v>
      </c>
      <c r="E27" s="6">
        <f t="shared" si="1"/>
        <v>87</v>
      </c>
      <c r="F27" s="7">
        <f t="shared" si="2"/>
        <v>21542.826725999999</v>
      </c>
      <c r="G27" s="20">
        <f t="shared" si="3"/>
        <v>457.17327400000067</v>
      </c>
      <c r="H27" s="14">
        <f t="shared" si="4"/>
        <v>2</v>
      </c>
      <c r="I27" s="6">
        <f t="shared" si="5"/>
        <v>89</v>
      </c>
      <c r="J27" s="7">
        <f t="shared" si="6"/>
        <v>18713.20795800001</v>
      </c>
      <c r="K27" s="22">
        <f t="shared" si="7"/>
        <v>-457.17327400000067</v>
      </c>
    </row>
    <row r="28" spans="2:11" x14ac:dyDescent="0.25">
      <c r="B28" s="1">
        <v>43040</v>
      </c>
      <c r="C28" s="4">
        <v>255.187408</v>
      </c>
      <c r="D28" s="7">
        <f t="shared" si="0"/>
        <v>23000</v>
      </c>
      <c r="E28" s="6">
        <f t="shared" si="1"/>
        <v>89</v>
      </c>
      <c r="F28" s="7">
        <f t="shared" si="2"/>
        <v>22711.679312</v>
      </c>
      <c r="G28" s="20">
        <f t="shared" si="3"/>
        <v>288.32068799999979</v>
      </c>
      <c r="H28" s="14">
        <f t="shared" si="4"/>
        <v>1</v>
      </c>
      <c r="I28" s="6">
        <f t="shared" si="5"/>
        <v>90</v>
      </c>
      <c r="J28" s="7">
        <f t="shared" si="6"/>
        <v>19001.52864600001</v>
      </c>
      <c r="K28" s="22">
        <f t="shared" si="7"/>
        <v>-288.32068799999979</v>
      </c>
    </row>
    <row r="29" spans="2:11" x14ac:dyDescent="0.25">
      <c r="B29" s="1">
        <v>43070</v>
      </c>
      <c r="C29" s="4">
        <v>256.96887199999998</v>
      </c>
      <c r="D29" s="7">
        <f t="shared" si="0"/>
        <v>24000</v>
      </c>
      <c r="E29" s="6">
        <f t="shared" si="1"/>
        <v>90</v>
      </c>
      <c r="F29" s="7">
        <f t="shared" si="2"/>
        <v>23127.198479999999</v>
      </c>
      <c r="G29" s="20">
        <f t="shared" si="3"/>
        <v>872.80152000000089</v>
      </c>
      <c r="H29" s="14">
        <f t="shared" si="4"/>
        <v>3</v>
      </c>
      <c r="I29" s="6">
        <f t="shared" si="5"/>
        <v>93</v>
      </c>
      <c r="J29" s="7">
        <f t="shared" si="6"/>
        <v>19874.330166000011</v>
      </c>
      <c r="K29" s="22">
        <f t="shared" si="7"/>
        <v>-872.80152000000089</v>
      </c>
    </row>
    <row r="30" spans="2:11" x14ac:dyDescent="0.25">
      <c r="B30" s="1">
        <v>43101</v>
      </c>
      <c r="C30" s="4">
        <v>272.83889799999997</v>
      </c>
      <c r="D30" s="7">
        <f t="shared" si="0"/>
        <v>25000</v>
      </c>
      <c r="E30" s="6">
        <f t="shared" si="1"/>
        <v>93</v>
      </c>
      <c r="F30" s="7">
        <f t="shared" si="2"/>
        <v>25374.017513999999</v>
      </c>
      <c r="G30" s="20">
        <f t="shared" si="3"/>
        <v>-374.01751399999921</v>
      </c>
      <c r="H30" s="14">
        <f t="shared" si="4"/>
        <v>-1</v>
      </c>
      <c r="I30" s="6">
        <f t="shared" si="5"/>
        <v>92</v>
      </c>
      <c r="J30" s="7">
        <f t="shared" si="6"/>
        <v>19500.312652000011</v>
      </c>
      <c r="K30" s="22">
        <f t="shared" si="7"/>
        <v>374.01751399999921</v>
      </c>
    </row>
    <row r="31" spans="2:11" x14ac:dyDescent="0.25">
      <c r="B31" s="1">
        <v>43132</v>
      </c>
      <c r="C31" s="4">
        <v>262.91836499999999</v>
      </c>
      <c r="D31" s="7">
        <f t="shared" si="0"/>
        <v>26000</v>
      </c>
      <c r="E31" s="6">
        <f t="shared" si="1"/>
        <v>92</v>
      </c>
      <c r="F31" s="7">
        <f t="shared" si="2"/>
        <v>24188.489580000001</v>
      </c>
      <c r="G31" s="20">
        <f t="shared" si="3"/>
        <v>1811.5104199999987</v>
      </c>
      <c r="H31" s="14">
        <f t="shared" si="4"/>
        <v>7</v>
      </c>
      <c r="I31" s="6">
        <f t="shared" si="5"/>
        <v>99</v>
      </c>
      <c r="J31" s="7">
        <f t="shared" si="6"/>
        <v>21311.82307200001</v>
      </c>
      <c r="K31" s="22">
        <f t="shared" si="7"/>
        <v>-1811.5104199999987</v>
      </c>
    </row>
    <row r="32" spans="2:11" x14ac:dyDescent="0.25">
      <c r="B32" s="1">
        <v>43160</v>
      </c>
      <c r="C32" s="4">
        <v>254.69158899999999</v>
      </c>
      <c r="D32" s="7">
        <f t="shared" si="0"/>
        <v>27000</v>
      </c>
      <c r="E32" s="6">
        <f t="shared" si="1"/>
        <v>99</v>
      </c>
      <c r="F32" s="7">
        <f t="shared" si="2"/>
        <v>25214.467311</v>
      </c>
      <c r="G32" s="20">
        <f t="shared" si="3"/>
        <v>1785.5326889999997</v>
      </c>
      <c r="H32" s="14">
        <f t="shared" si="4"/>
        <v>7</v>
      </c>
      <c r="I32" s="6">
        <f t="shared" si="5"/>
        <v>106</v>
      </c>
      <c r="J32" s="7">
        <f t="shared" si="6"/>
        <v>23097.35576100001</v>
      </c>
      <c r="K32" s="22">
        <f t="shared" si="7"/>
        <v>-1785.5326889999997</v>
      </c>
    </row>
    <row r="33" spans="2:11" x14ac:dyDescent="0.25">
      <c r="B33" s="1">
        <v>43191</v>
      </c>
      <c r="C33" s="4">
        <v>257.03320300000001</v>
      </c>
      <c r="D33" s="7">
        <f t="shared" si="0"/>
        <v>28000</v>
      </c>
      <c r="E33" s="6">
        <f t="shared" si="1"/>
        <v>106</v>
      </c>
      <c r="F33" s="7">
        <f t="shared" si="2"/>
        <v>27245.519518000001</v>
      </c>
      <c r="G33" s="20">
        <f t="shared" si="3"/>
        <v>754.48048199999903</v>
      </c>
      <c r="H33" s="14">
        <f t="shared" si="4"/>
        <v>3</v>
      </c>
      <c r="I33" s="6">
        <f t="shared" si="5"/>
        <v>109</v>
      </c>
      <c r="J33" s="7">
        <f t="shared" si="6"/>
        <v>23851.836243000009</v>
      </c>
      <c r="K33" s="22">
        <f t="shared" si="7"/>
        <v>-754.48048199999903</v>
      </c>
    </row>
    <row r="34" spans="2:11" x14ac:dyDescent="0.25">
      <c r="B34" s="1">
        <v>43221</v>
      </c>
      <c r="C34" s="4">
        <v>263.28140300000001</v>
      </c>
      <c r="D34" s="7">
        <f t="shared" si="0"/>
        <v>29000</v>
      </c>
      <c r="E34" s="6">
        <f t="shared" si="1"/>
        <v>109</v>
      </c>
      <c r="F34" s="7">
        <f t="shared" si="2"/>
        <v>28697.672927</v>
      </c>
      <c r="G34" s="20">
        <f t="shared" si="3"/>
        <v>302.32707300000038</v>
      </c>
      <c r="H34" s="14">
        <f t="shared" si="4"/>
        <v>1</v>
      </c>
      <c r="I34" s="6">
        <f t="shared" si="5"/>
        <v>110</v>
      </c>
      <c r="J34" s="7">
        <f t="shared" si="6"/>
        <v>24154.163316000009</v>
      </c>
      <c r="K34" s="22">
        <f t="shared" si="7"/>
        <v>-302.32707300000038</v>
      </c>
    </row>
    <row r="35" spans="2:11" x14ac:dyDescent="0.25">
      <c r="B35" s="1">
        <v>43252</v>
      </c>
      <c r="C35" s="4">
        <v>263.61181599999998</v>
      </c>
      <c r="D35" s="7">
        <f t="shared" si="0"/>
        <v>30000</v>
      </c>
      <c r="E35" s="6">
        <f t="shared" si="1"/>
        <v>110</v>
      </c>
      <c r="F35" s="7">
        <f t="shared" si="2"/>
        <v>28997.299759999998</v>
      </c>
      <c r="G35" s="20">
        <f t="shared" si="3"/>
        <v>1002.7002400000019</v>
      </c>
      <c r="H35" s="14">
        <f t="shared" si="4"/>
        <v>4</v>
      </c>
      <c r="I35" s="6">
        <f t="shared" si="5"/>
        <v>114</v>
      </c>
      <c r="J35" s="7">
        <f t="shared" si="6"/>
        <v>25156.863556000011</v>
      </c>
      <c r="K35" s="22">
        <f t="shared" si="7"/>
        <v>-1002.7002400000019</v>
      </c>
    </row>
    <row r="36" spans="2:11" x14ac:dyDescent="0.25">
      <c r="B36" s="1">
        <v>43282</v>
      </c>
      <c r="C36" s="4">
        <v>274.605255</v>
      </c>
      <c r="D36" s="7">
        <f t="shared" si="0"/>
        <v>31000</v>
      </c>
      <c r="E36" s="6">
        <f t="shared" si="1"/>
        <v>114</v>
      </c>
      <c r="F36" s="7">
        <f t="shared" si="2"/>
        <v>31304.999070000002</v>
      </c>
      <c r="G36" s="20">
        <f t="shared" si="3"/>
        <v>-304.99907000000167</v>
      </c>
      <c r="H36" s="14">
        <f t="shared" si="4"/>
        <v>-1</v>
      </c>
      <c r="I36" s="6">
        <f t="shared" si="5"/>
        <v>113</v>
      </c>
      <c r="J36" s="7">
        <f t="shared" si="6"/>
        <v>24851.864486000009</v>
      </c>
      <c r="K36" s="22">
        <f t="shared" si="7"/>
        <v>304.99907000000167</v>
      </c>
    </row>
    <row r="37" spans="2:11" x14ac:dyDescent="0.25">
      <c r="B37" s="1">
        <v>43313</v>
      </c>
      <c r="C37" s="4">
        <v>283.37063599999999</v>
      </c>
      <c r="D37" s="7">
        <f t="shared" si="0"/>
        <v>32000</v>
      </c>
      <c r="E37" s="6">
        <f t="shared" si="1"/>
        <v>113</v>
      </c>
      <c r="F37" s="7">
        <f t="shared" si="2"/>
        <v>32020.881868</v>
      </c>
      <c r="G37" s="20">
        <f t="shared" si="3"/>
        <v>-20.881868000000395</v>
      </c>
      <c r="H37" s="14">
        <f t="shared" si="4"/>
        <v>0</v>
      </c>
      <c r="I37" s="6">
        <f t="shared" si="5"/>
        <v>113</v>
      </c>
      <c r="J37" s="7">
        <f t="shared" si="6"/>
        <v>24830.982618000009</v>
      </c>
      <c r="K37" s="22">
        <f t="shared" si="7"/>
        <v>20.881868000000395</v>
      </c>
    </row>
    <row r="38" spans="2:11" x14ac:dyDescent="0.25">
      <c r="B38" s="1">
        <v>43344</v>
      </c>
      <c r="C38" s="4">
        <v>283.77087399999999</v>
      </c>
      <c r="D38" s="7">
        <f t="shared" si="0"/>
        <v>33000</v>
      </c>
      <c r="E38" s="6">
        <f t="shared" si="1"/>
        <v>113</v>
      </c>
      <c r="F38" s="7">
        <f t="shared" si="2"/>
        <v>32066.108762</v>
      </c>
      <c r="G38" s="20">
        <f t="shared" si="3"/>
        <v>933.89123800000016</v>
      </c>
      <c r="H38" s="14">
        <f t="shared" si="4"/>
        <v>3</v>
      </c>
      <c r="I38" s="6">
        <f t="shared" si="5"/>
        <v>116</v>
      </c>
      <c r="J38" s="7">
        <f t="shared" si="6"/>
        <v>25764.873856000009</v>
      </c>
      <c r="K38" s="22">
        <f t="shared" si="7"/>
        <v>-933.89123800000016</v>
      </c>
    </row>
    <row r="39" spans="2:11" x14ac:dyDescent="0.25">
      <c r="B39" s="1">
        <v>43374</v>
      </c>
      <c r="C39" s="4">
        <v>265.35687300000001</v>
      </c>
      <c r="D39" s="7">
        <f t="shared" si="0"/>
        <v>34000</v>
      </c>
      <c r="E39" s="6">
        <f t="shared" si="1"/>
        <v>116</v>
      </c>
      <c r="F39" s="7">
        <f t="shared" si="2"/>
        <v>30781.397268000001</v>
      </c>
      <c r="G39" s="20">
        <f t="shared" si="3"/>
        <v>3218.6027319999994</v>
      </c>
      <c r="H39" s="14">
        <f t="shared" si="4"/>
        <v>12</v>
      </c>
      <c r="I39" s="6">
        <f t="shared" si="5"/>
        <v>128</v>
      </c>
      <c r="J39" s="7">
        <f t="shared" si="6"/>
        <v>28983.476588000009</v>
      </c>
      <c r="K39" s="22">
        <f t="shared" si="7"/>
        <v>-3218.6027319999994</v>
      </c>
    </row>
    <row r="40" spans="2:11" x14ac:dyDescent="0.25">
      <c r="B40" s="1">
        <v>43405</v>
      </c>
      <c r="C40" s="4">
        <v>270.27908300000001</v>
      </c>
      <c r="D40" s="7">
        <f t="shared" si="0"/>
        <v>35000</v>
      </c>
      <c r="E40" s="6">
        <f t="shared" si="1"/>
        <v>128</v>
      </c>
      <c r="F40" s="7">
        <f t="shared" si="2"/>
        <v>34595.722624000002</v>
      </c>
      <c r="G40" s="20">
        <f t="shared" si="3"/>
        <v>404.27737599999818</v>
      </c>
      <c r="H40" s="14">
        <f t="shared" si="4"/>
        <v>1</v>
      </c>
      <c r="I40" s="6">
        <f t="shared" si="5"/>
        <v>129</v>
      </c>
      <c r="J40" s="7">
        <f t="shared" si="6"/>
        <v>29387.753964000007</v>
      </c>
      <c r="K40" s="22">
        <f t="shared" si="7"/>
        <v>-404.27737599999818</v>
      </c>
    </row>
    <row r="41" spans="2:11" ht="15.75" thickBot="1" x14ac:dyDescent="0.3">
      <c r="B41" s="2">
        <v>43435</v>
      </c>
      <c r="C41" s="3">
        <v>245.0504</v>
      </c>
      <c r="D41" s="8">
        <f t="shared" si="0"/>
        <v>36000</v>
      </c>
      <c r="E41" s="9">
        <f t="shared" si="1"/>
        <v>129</v>
      </c>
      <c r="F41" s="8">
        <f t="shared" si="2"/>
        <v>31611.5016</v>
      </c>
      <c r="G41" s="21">
        <f t="shared" si="3"/>
        <v>4388.4984000000004</v>
      </c>
      <c r="H41" s="15">
        <f t="shared" si="4"/>
        <v>18</v>
      </c>
      <c r="I41" s="9">
        <f t="shared" si="5"/>
        <v>147</v>
      </c>
      <c r="J41" s="8">
        <f t="shared" si="6"/>
        <v>33776.252364000007</v>
      </c>
      <c r="K41" s="23">
        <f t="shared" si="7"/>
        <v>-4388.4984000000004</v>
      </c>
    </row>
    <row r="42" spans="2:11" x14ac:dyDescent="0.25">
      <c r="I42" s="26">
        <f>H41+E41</f>
        <v>147</v>
      </c>
      <c r="K42" s="25">
        <f>SUM(K6:K41)</f>
        <v>-33776.252364000007</v>
      </c>
    </row>
    <row r="43" spans="2:11" ht="15.75" thickBot="1" x14ac:dyDescent="0.3"/>
    <row r="44" spans="2:11" x14ac:dyDescent="0.25">
      <c r="J44" s="30" t="s">
        <v>12</v>
      </c>
      <c r="K44" s="27">
        <f>SUM(K6:K41)</f>
        <v>-33776.252364000007</v>
      </c>
    </row>
    <row r="45" spans="2:11" x14ac:dyDescent="0.25">
      <c r="J45" s="31" t="s">
        <v>13</v>
      </c>
      <c r="K45" s="28">
        <f>-(K44/I42)</f>
        <v>229.77042424489801</v>
      </c>
    </row>
    <row r="46" spans="2:11" ht="15.75" thickBot="1" x14ac:dyDescent="0.3">
      <c r="J46" s="32" t="s">
        <v>14</v>
      </c>
      <c r="K46" s="29">
        <f>AVERAGE(C6:C41)</f>
        <v>233.03494941666662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2019-11-25T06:18:56Z</dcterms:created>
  <dcterms:modified xsi:type="dcterms:W3CDTF">2019-11-25T06:54:07Z</dcterms:modified>
</cp:coreProperties>
</file>