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rve\d\Meus documentos\DARF - Memoria de Cálculo\2015\"/>
    </mc:Choice>
  </mc:AlternateContent>
  <bookViews>
    <workbookView xWindow="480" yWindow="120" windowWidth="15195" windowHeight="11640" activeTab="3"/>
  </bookViews>
  <sheets>
    <sheet name="Valor Bruto" sheetId="4" r:id="rId1"/>
    <sheet name="1ª Trimestre" sheetId="1" r:id="rId2"/>
    <sheet name="2ª Trimestre" sheetId="6" r:id="rId3"/>
    <sheet name="3ª Trimestre" sheetId="7" r:id="rId4"/>
    <sheet name="4ª Trimestre" sheetId="8" r:id="rId5"/>
    <sheet name="Resumo" sheetId="9" r:id="rId6"/>
  </sheets>
  <definedNames>
    <definedName name="_xlnm.Print_Area" localSheetId="1">'1ª Trimestre'!$B$2:$H$39</definedName>
    <definedName name="_xlnm.Print_Area" localSheetId="5">Resumo!$B$2:$H$52</definedName>
    <definedName name="_xlnm.Print_Area" localSheetId="0">'Valor Bruto'!$C$2:$I$31</definedName>
  </definedNames>
  <calcPr calcId="152511"/>
</workbook>
</file>

<file path=xl/calcChain.xml><?xml version="1.0" encoding="utf-8"?>
<calcChain xmlns="http://schemas.openxmlformats.org/spreadsheetml/2006/main">
  <c r="G13" i="4" l="1"/>
  <c r="C13" i="4"/>
  <c r="C20" i="9" l="1"/>
  <c r="C21" i="9" s="1"/>
  <c r="C16" i="9"/>
  <c r="C17" i="9" s="1"/>
  <c r="C13" i="9"/>
  <c r="C10" i="9"/>
  <c r="B8" i="9"/>
  <c r="C8" i="9"/>
  <c r="C23" i="8"/>
  <c r="B23" i="8"/>
  <c r="G4" i="8"/>
  <c r="G9" i="8" s="1"/>
  <c r="F4" i="8"/>
  <c r="C4" i="8"/>
  <c r="B4" i="8"/>
  <c r="C35" i="8"/>
  <c r="C36" i="8" s="1"/>
  <c r="G16" i="8"/>
  <c r="G17" i="8" s="1"/>
  <c r="C16" i="8"/>
  <c r="C17" i="8" s="1"/>
  <c r="C31" i="8"/>
  <c r="C32" i="8" s="1"/>
  <c r="C28" i="8"/>
  <c r="C25" i="8"/>
  <c r="G12" i="8"/>
  <c r="G13" i="8" s="1"/>
  <c r="G6" i="8"/>
  <c r="C12" i="8"/>
  <c r="C13" i="8" s="1"/>
  <c r="C9" i="8"/>
  <c r="C6" i="8"/>
  <c r="C23" i="7"/>
  <c r="C28" i="7" s="1"/>
  <c r="B23" i="7"/>
  <c r="C31" i="7" s="1"/>
  <c r="C32" i="7" s="1"/>
  <c r="G4" i="7"/>
  <c r="G16" i="7" s="1"/>
  <c r="F4" i="7"/>
  <c r="C4" i="7"/>
  <c r="B4" i="7"/>
  <c r="G6" i="1"/>
  <c r="C6" i="1"/>
  <c r="C23" i="6"/>
  <c r="C28" i="6" s="1"/>
  <c r="B23" i="6"/>
  <c r="G4" i="6"/>
  <c r="F4" i="6"/>
  <c r="C4" i="6"/>
  <c r="C9" i="6" s="1"/>
  <c r="B4" i="6"/>
  <c r="G5" i="4"/>
  <c r="C23" i="1"/>
  <c r="C25" i="1" s="1"/>
  <c r="B23" i="1"/>
  <c r="G4" i="1"/>
  <c r="G16" i="1" s="1"/>
  <c r="G17" i="1" s="1"/>
  <c r="F4" i="1"/>
  <c r="C4" i="1"/>
  <c r="C9" i="1" s="1"/>
  <c r="C31" i="1"/>
  <c r="C32" i="1" s="1"/>
  <c r="G9" i="1"/>
  <c r="I30" i="4"/>
  <c r="G23" i="8" s="1"/>
  <c r="I22" i="4"/>
  <c r="G23" i="7" s="1"/>
  <c r="I14" i="4"/>
  <c r="G23" i="6" s="1"/>
  <c r="G8" i="9" s="1"/>
  <c r="G13" i="9" s="1"/>
  <c r="I6" i="4"/>
  <c r="G23" i="1" s="1"/>
  <c r="C16" i="7" l="1"/>
  <c r="G10" i="9"/>
  <c r="G16" i="6"/>
  <c r="G17" i="6" s="1"/>
  <c r="C25" i="7"/>
  <c r="C35" i="7"/>
  <c r="G28" i="8"/>
  <c r="G25" i="8"/>
  <c r="G9" i="7"/>
  <c r="G6" i="7"/>
  <c r="G12" i="7"/>
  <c r="G13" i="7" s="1"/>
  <c r="C9" i="7"/>
  <c r="G25" i="7"/>
  <c r="C6" i="7"/>
  <c r="C12" i="7"/>
  <c r="C13" i="7" s="1"/>
  <c r="G28" i="7"/>
  <c r="G12" i="6"/>
  <c r="G13" i="6" s="1"/>
  <c r="G6" i="6"/>
  <c r="C16" i="6"/>
  <c r="C17" i="6" s="1"/>
  <c r="C35" i="6"/>
  <c r="C36" i="6" s="1"/>
  <c r="C25" i="6"/>
  <c r="G9" i="6"/>
  <c r="G28" i="6"/>
  <c r="G25" i="6"/>
  <c r="C6" i="6"/>
  <c r="C31" i="6"/>
  <c r="C32" i="6" s="1"/>
  <c r="C12" i="6"/>
  <c r="C13" i="6" s="1"/>
  <c r="G28" i="1"/>
  <c r="G25" i="1"/>
  <c r="C35" i="1"/>
  <c r="C36" i="1" s="1"/>
  <c r="G12" i="1"/>
  <c r="G13" i="1" s="1"/>
  <c r="C28" i="1"/>
  <c r="B21" i="8"/>
  <c r="F21" i="8"/>
  <c r="B26" i="8" l="1"/>
  <c r="B32" i="8"/>
  <c r="B29" i="8"/>
  <c r="F2" i="8"/>
  <c r="B2" i="8"/>
  <c r="F21" i="7"/>
  <c r="B21" i="7"/>
  <c r="F2" i="7"/>
  <c r="B2" i="7"/>
  <c r="F21" i="6"/>
  <c r="B21" i="6"/>
  <c r="F2" i="6"/>
  <c r="B2" i="6"/>
  <c r="B4" i="1"/>
  <c r="F21" i="1"/>
  <c r="B21" i="1"/>
  <c r="F2" i="1"/>
  <c r="B2" i="1"/>
  <c r="I29" i="4"/>
  <c r="F23" i="8" s="1"/>
  <c r="I21" i="4"/>
  <c r="F23" i="7" s="1"/>
  <c r="I13" i="4"/>
  <c r="F23" i="6" s="1"/>
  <c r="F8" i="9" s="1"/>
  <c r="I5" i="4"/>
  <c r="F23" i="1" s="1"/>
  <c r="G20" i="9" l="1"/>
  <c r="G21" i="9" s="1"/>
  <c r="G16" i="9"/>
  <c r="G17" i="9" s="1"/>
  <c r="B28" i="9"/>
  <c r="G35" i="7"/>
  <c r="G31" i="7"/>
  <c r="G32" i="7" s="1"/>
  <c r="F28" i="9"/>
  <c r="G31" i="8"/>
  <c r="G32" i="8" s="1"/>
  <c r="G35" i="8"/>
  <c r="G36" i="8" s="1"/>
  <c r="F32" i="8"/>
  <c r="F26" i="8"/>
  <c r="G37" i="8"/>
  <c r="C37" i="8" s="1"/>
  <c r="B36" i="8" s="1"/>
  <c r="G28" i="9"/>
  <c r="F29" i="8"/>
  <c r="G35" i="6"/>
  <c r="G36" i="6" s="1"/>
  <c r="G31" i="6"/>
  <c r="G32" i="6" s="1"/>
  <c r="F32" i="6" s="1"/>
  <c r="G31" i="1"/>
  <c r="G32" i="1" s="1"/>
  <c r="F32" i="1" s="1"/>
  <c r="G35" i="1"/>
  <c r="G36" i="1" s="1"/>
  <c r="C16" i="1"/>
  <c r="C17" i="1" s="1"/>
  <c r="B17" i="1" s="1"/>
  <c r="C12" i="1"/>
  <c r="F17" i="8"/>
  <c r="F13" i="8"/>
  <c r="F10" i="8"/>
  <c r="F7" i="8"/>
  <c r="B17" i="8"/>
  <c r="B13" i="8"/>
  <c r="B10" i="8"/>
  <c r="B7" i="8"/>
  <c r="C28" i="9"/>
  <c r="F32" i="7"/>
  <c r="F29" i="7"/>
  <c r="F26" i="7"/>
  <c r="C36" i="7"/>
  <c r="B32" i="7"/>
  <c r="B29" i="7"/>
  <c r="B26" i="7"/>
  <c r="C17" i="7"/>
  <c r="B17" i="7" s="1"/>
  <c r="B13" i="7"/>
  <c r="B10" i="7"/>
  <c r="B7" i="7"/>
  <c r="G17" i="7"/>
  <c r="F17" i="7" s="1"/>
  <c r="F13" i="7"/>
  <c r="F10" i="7"/>
  <c r="F7" i="7"/>
  <c r="B32" i="6"/>
  <c r="B26" i="6"/>
  <c r="B29" i="6"/>
  <c r="F26" i="6"/>
  <c r="F29" i="6"/>
  <c r="B17" i="6"/>
  <c r="B13" i="6"/>
  <c r="B10" i="6"/>
  <c r="B7" i="6"/>
  <c r="F17" i="6"/>
  <c r="F13" i="6"/>
  <c r="F10" i="6"/>
  <c r="F7" i="6"/>
  <c r="F29" i="1"/>
  <c r="F26" i="1"/>
  <c r="B32" i="1"/>
  <c r="B29" i="1"/>
  <c r="B26" i="1"/>
  <c r="F17" i="1"/>
  <c r="F10" i="1"/>
  <c r="F13" i="1"/>
  <c r="C13" i="1"/>
  <c r="B13" i="1" s="1"/>
  <c r="B10" i="1"/>
  <c r="B7" i="1"/>
  <c r="C40" i="9" l="1"/>
  <c r="C41" i="9" s="1"/>
  <c r="C36" i="9"/>
  <c r="C37" i="9" s="1"/>
  <c r="C33" i="9"/>
  <c r="C30" i="9"/>
  <c r="B31" i="9" s="1"/>
  <c r="G33" i="9"/>
  <c r="F34" i="9" s="1"/>
  <c r="G30" i="9"/>
  <c r="G40" i="9"/>
  <c r="G41" i="9" s="1"/>
  <c r="G36" i="9"/>
  <c r="G37" i="9" s="1"/>
  <c r="F37" i="9" s="1"/>
  <c r="F31" i="9"/>
  <c r="G42" i="9"/>
  <c r="F36" i="8"/>
  <c r="G37" i="1"/>
  <c r="C37" i="1" s="1"/>
  <c r="B36" i="1" s="1"/>
  <c r="B37" i="9"/>
  <c r="B34" i="9"/>
  <c r="F17" i="9"/>
  <c r="F14" i="9"/>
  <c r="F11" i="9"/>
  <c r="B17" i="9"/>
  <c r="B14" i="9"/>
  <c r="B11" i="9"/>
  <c r="G37" i="7"/>
  <c r="C37" i="7" s="1"/>
  <c r="B36" i="7" s="1"/>
  <c r="G36" i="7"/>
  <c r="G37" i="6"/>
  <c r="C37" i="6" s="1"/>
  <c r="B36" i="6" s="1"/>
  <c r="C46" i="9"/>
  <c r="C48" i="9" l="1"/>
  <c r="C47" i="9"/>
  <c r="C49" i="9"/>
  <c r="F36" i="6"/>
  <c r="F41" i="9"/>
  <c r="F36" i="7"/>
  <c r="F36" i="1"/>
  <c r="C42" i="9"/>
  <c r="G22" i="9"/>
  <c r="C22" i="9"/>
  <c r="C51" i="9" l="1"/>
  <c r="B41" i="9"/>
  <c r="F21" i="9"/>
  <c r="B21" i="9"/>
  <c r="C50" i="9"/>
  <c r="C52" i="9" s="1"/>
  <c r="F7" i="1"/>
</calcChain>
</file>

<file path=xl/sharedStrings.xml><?xml version="1.0" encoding="utf-8"?>
<sst xmlns="http://schemas.openxmlformats.org/spreadsheetml/2006/main" count="186" uniqueCount="33">
  <si>
    <t>CSLL</t>
  </si>
  <si>
    <t>IMPOSTO DE RENDA</t>
  </si>
  <si>
    <t>Adicional</t>
  </si>
  <si>
    <t xml:space="preserve">RECEITA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</si>
  <si>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</si>
  <si>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</si>
  <si>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</si>
  <si>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</si>
  <si>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</si>
  <si>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</si>
  <si>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</si>
  <si>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</si>
  <si>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</si>
  <si>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</si>
  <si>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</si>
  <si>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</si>
  <si>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1° TRIMESTRE</t>
  </si>
  <si>
    <t>2° TRIMESTRE</t>
  </si>
  <si>
    <t>3° TRIMESTRE</t>
  </si>
  <si>
    <t>4° TRIMESTRE</t>
  </si>
  <si>
    <t>RECEITA BRUTA</t>
  </si>
  <si>
    <t>CSSL</t>
  </si>
  <si>
    <t>ADICIONAL</t>
  </si>
  <si>
    <t>RECEITA</t>
  </si>
  <si>
    <t>PIS</t>
  </si>
  <si>
    <t>COFINS</t>
  </si>
  <si>
    <t>TOTAL IMPOSTOS</t>
  </si>
  <si>
    <t>AUTO POSTO SÃO MATHEUS LTDA - EPP</t>
  </si>
  <si>
    <t>CNPJ: 19.050.906/0001-49  INSC. ESTADUAL 27.145.905-0</t>
  </si>
  <si>
    <t>NOSSA SENHORA DA GLORIA /SE</t>
  </si>
  <si>
    <t>COMBUSTIVEL</t>
  </si>
  <si>
    <t>LUBRIFICANTE</t>
  </si>
  <si>
    <t>RECEITA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</si>
</sst>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0.0%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2"/>
      <name val="Arial"/>
    </font>
    <font>
      <b/>
      <sz val="12"/>
      <name val="Arial"/>
    </font>
    <font>
      <sz val="12"/>
      <name val="Arial"/>
      <family val="2"/>
    </font>
    <font>
      <b/>
      <sz val="12"/>
      <name val="Arial"/>
      <family val="2"/>
    </font>
    <font>
      <b/>
      <sz val="15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2" fillId="0" borderId="8" xfId="0" applyFont="1" applyFill="1" applyBorder="1" applyAlignment="1">
      <alignment horizontal="center"/>
    </xf>
    <xf numFmtId="164" fontId="2" fillId="2" borderId="0" xfId="1" applyFont="1" applyFill="1" applyBorder="1" applyProtection="1"/>
    <xf numFmtId="164" fontId="2" fillId="2" borderId="0" xfId="0" applyNumberFormat="1" applyFont="1" applyFill="1" applyBorder="1"/>
    <xf numFmtId="9" fontId="0" fillId="0" borderId="7" xfId="0" applyNumberFormat="1" applyBorder="1"/>
    <xf numFmtId="164" fontId="0" fillId="0" borderId="6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/>
    <xf numFmtId="164" fontId="4" fillId="0" borderId="0" xfId="0" applyNumberFormat="1" applyFont="1"/>
    <xf numFmtId="164" fontId="0" fillId="0" borderId="6" xfId="1" applyFont="1" applyBorder="1" applyProtection="1">
      <protection locked="0"/>
    </xf>
    <xf numFmtId="164" fontId="0" fillId="0" borderId="7" xfId="1" applyFont="1" applyBorder="1"/>
    <xf numFmtId="43" fontId="0" fillId="0" borderId="6" xfId="0" applyNumberFormat="1" applyBorder="1"/>
    <xf numFmtId="43" fontId="0" fillId="0" borderId="0" xfId="0" applyNumberFormat="1" applyBorder="1"/>
    <xf numFmtId="0" fontId="5" fillId="0" borderId="0" xfId="0" applyFont="1"/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64" fontId="5" fillId="0" borderId="0" xfId="1" applyFont="1"/>
    <xf numFmtId="164" fontId="6" fillId="3" borderId="0" xfId="1" applyFont="1" applyFill="1" applyBorder="1" applyAlignment="1">
      <alignment horizontal="center" vertical="center"/>
    </xf>
    <xf numFmtId="164" fontId="6" fillId="3" borderId="0" xfId="1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1" applyFont="1" applyAlignment="1">
      <alignment horizontal="center"/>
    </xf>
    <xf numFmtId="43" fontId="5" fillId="0" borderId="0" xfId="0" applyNumberFormat="1" applyFont="1"/>
    <xf numFmtId="164" fontId="6" fillId="4" borderId="13" xfId="1" applyFont="1" applyFill="1" applyBorder="1" applyAlignment="1">
      <alignment horizontal="center"/>
    </xf>
    <xf numFmtId="164" fontId="6" fillId="4" borderId="13" xfId="1" applyFont="1" applyFill="1" applyBorder="1" applyAlignment="1" applyProtection="1">
      <alignment horizontal="center"/>
      <protection locked="0"/>
    </xf>
    <xf numFmtId="164" fontId="6" fillId="4" borderId="13" xfId="1" applyFont="1" applyFill="1" applyBorder="1" applyAlignment="1" applyProtection="1">
      <alignment horizontal="center" vertical="center"/>
      <protection locked="0"/>
    </xf>
    <xf numFmtId="0" fontId="2" fillId="0" borderId="16" xfId="0" applyFont="1" applyFill="1" applyBorder="1"/>
    <xf numFmtId="0" fontId="2" fillId="0" borderId="18" xfId="0" applyFont="1" applyBorder="1"/>
    <xf numFmtId="0" fontId="2" fillId="0" borderId="8" xfId="0" applyFont="1" applyFill="1" applyBorder="1"/>
    <xf numFmtId="0" fontId="2" fillId="0" borderId="8" xfId="0" applyFont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/>
    <xf numFmtId="9" fontId="0" fillId="0" borderId="7" xfId="2" applyFont="1" applyBorder="1"/>
    <xf numFmtId="10" fontId="0" fillId="0" borderId="7" xfId="2" applyNumberFormat="1" applyFont="1" applyBorder="1"/>
    <xf numFmtId="43" fontId="2" fillId="4" borderId="0" xfId="0" applyNumberFormat="1" applyFont="1" applyFill="1" applyBorder="1"/>
    <xf numFmtId="0" fontId="0" fillId="4" borderId="0" xfId="0" applyFill="1" applyBorder="1"/>
    <xf numFmtId="43" fontId="8" fillId="0" borderId="6" xfId="0" applyNumberFormat="1" applyFont="1" applyFill="1" applyBorder="1" applyAlignment="1">
      <alignment horizontal="center"/>
    </xf>
    <xf numFmtId="164" fontId="2" fillId="0" borderId="0" xfId="1" applyFont="1" applyFill="1" applyBorder="1" applyProtection="1"/>
    <xf numFmtId="0" fontId="0" fillId="0" borderId="13" xfId="0" applyBorder="1"/>
    <xf numFmtId="9" fontId="8" fillId="0" borderId="7" xfId="0" applyNumberFormat="1" applyFont="1" applyBorder="1"/>
    <xf numFmtId="164" fontId="2" fillId="0" borderId="0" xfId="0" applyNumberFormat="1" applyFont="1" applyFill="1" applyBorder="1"/>
    <xf numFmtId="0" fontId="2" fillId="0" borderId="21" xfId="0" applyFont="1" applyFill="1" applyBorder="1"/>
    <xf numFmtId="164" fontId="2" fillId="4" borderId="17" xfId="1" applyFont="1" applyFill="1" applyBorder="1"/>
    <xf numFmtId="164" fontId="2" fillId="4" borderId="22" xfId="1" applyFont="1" applyFill="1" applyBorder="1"/>
    <xf numFmtId="164" fontId="2" fillId="4" borderId="19" xfId="1" applyFont="1" applyFill="1" applyBorder="1"/>
    <xf numFmtId="164" fontId="2" fillId="4" borderId="20" xfId="1" applyFont="1" applyFill="1" applyBorder="1"/>
    <xf numFmtId="164" fontId="2" fillId="4" borderId="11" xfId="1" applyFont="1" applyFill="1" applyBorder="1"/>
    <xf numFmtId="165" fontId="0" fillId="0" borderId="7" xfId="0" applyNumberFormat="1" applyBorder="1"/>
    <xf numFmtId="164" fontId="6" fillId="0" borderId="0" xfId="1" applyFont="1"/>
    <xf numFmtId="164" fontId="2" fillId="2" borderId="6" xfId="1" applyFont="1" applyFill="1" applyBorder="1" applyProtection="1"/>
    <xf numFmtId="43" fontId="0" fillId="0" borderId="0" xfId="0" applyNumberFormat="1"/>
    <xf numFmtId="0" fontId="8" fillId="0" borderId="0" xfId="0" applyFont="1"/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zoomScale="80" zoomScaleNormal="80" workbookViewId="0">
      <selection activeCell="C22" sqref="C22"/>
    </sheetView>
  </sheetViews>
  <sheetFormatPr defaultRowHeight="15" x14ac:dyDescent="0.2"/>
  <cols>
    <col min="1" max="1" width="9.140625" style="23"/>
    <col min="2" max="2" width="20.140625" style="23" bestFit="1" customWidth="1"/>
    <col min="3" max="3" width="21.7109375" style="23" customWidth="1"/>
    <col min="4" max="4" width="5.7109375" style="23" customWidth="1"/>
    <col min="5" max="5" width="21.7109375" style="23" customWidth="1"/>
    <col min="6" max="6" width="5.7109375" style="23" customWidth="1"/>
    <col min="7" max="7" width="21.7109375" style="23" customWidth="1"/>
    <col min="8" max="8" width="5.7109375" style="23" customWidth="1"/>
    <col min="9" max="9" width="21.7109375" style="23" customWidth="1"/>
    <col min="10" max="16384" width="9.140625" style="23"/>
  </cols>
  <sheetData>
    <row r="1" spans="2:9" ht="15.75" thickBot="1" x14ac:dyDescent="0.25"/>
    <row r="2" spans="2:9" ht="15.75" x14ac:dyDescent="0.25">
      <c r="C2" s="24" t="s">
        <v>4</v>
      </c>
      <c r="D2" s="25"/>
      <c r="E2" s="26" t="s">
        <v>5</v>
      </c>
      <c r="F2" s="27"/>
      <c r="G2" s="26" t="s">
        <v>6</v>
      </c>
      <c r="H2" s="27"/>
      <c r="I2" s="26" t="s">
        <v>16</v>
      </c>
    </row>
    <row r="3" spans="2:9" ht="15.75" x14ac:dyDescent="0.25">
      <c r="C3" s="28" t="s">
        <v>3</v>
      </c>
      <c r="D3" s="25"/>
      <c r="E3" s="29" t="s">
        <v>3</v>
      </c>
      <c r="F3" s="27"/>
      <c r="G3" s="29" t="s">
        <v>3</v>
      </c>
      <c r="H3" s="27"/>
      <c r="I3" s="29" t="s">
        <v>3</v>
      </c>
    </row>
    <row r="4" spans="2:9" ht="15.75" x14ac:dyDescent="0.25">
      <c r="C4" s="25"/>
      <c r="D4" s="30"/>
      <c r="E4" s="27"/>
      <c r="F4" s="31"/>
      <c r="G4" s="27"/>
      <c r="H4" s="31"/>
      <c r="I4" s="27"/>
    </row>
    <row r="5" spans="2:9" s="32" customFormat="1" ht="15.75" x14ac:dyDescent="0.25">
      <c r="B5" s="65" t="s">
        <v>30</v>
      </c>
      <c r="C5" s="42">
        <v>431996.29</v>
      </c>
      <c r="D5" s="33"/>
      <c r="E5" s="41">
        <v>465799.14</v>
      </c>
      <c r="F5" s="34"/>
      <c r="G5" s="41">
        <f>563860.44-G6</f>
        <v>562238.87999999989</v>
      </c>
      <c r="H5" s="34"/>
      <c r="I5" s="40">
        <f>C5+E5+G5</f>
        <v>1460034.3099999998</v>
      </c>
    </row>
    <row r="6" spans="2:9" s="32" customFormat="1" ht="15.75" x14ac:dyDescent="0.25">
      <c r="B6" s="65" t="s">
        <v>31</v>
      </c>
      <c r="C6" s="42">
        <v>891.21</v>
      </c>
      <c r="D6" s="33"/>
      <c r="E6" s="41">
        <v>87.85</v>
      </c>
      <c r="F6" s="34"/>
      <c r="G6" s="41">
        <v>1621.56</v>
      </c>
      <c r="H6" s="34"/>
      <c r="I6" s="40">
        <f>C6+E6+G6</f>
        <v>2600.62</v>
      </c>
    </row>
    <row r="7" spans="2:9" ht="16.5" thickBot="1" x14ac:dyDescent="0.3">
      <c r="C7" s="35"/>
      <c r="D7" s="25"/>
      <c r="E7" s="36"/>
      <c r="F7" s="27"/>
      <c r="G7" s="36"/>
      <c r="H7" s="27"/>
      <c r="I7" s="36"/>
    </row>
    <row r="8" spans="2:9" x14ac:dyDescent="0.2">
      <c r="C8" s="37"/>
      <c r="D8" s="37"/>
      <c r="E8" s="37"/>
      <c r="F8" s="37"/>
      <c r="G8" s="37"/>
      <c r="H8" s="37"/>
      <c r="I8" s="37"/>
    </row>
    <row r="9" spans="2:9" ht="15.75" thickBot="1" x14ac:dyDescent="0.25">
      <c r="C9" s="37"/>
      <c r="D9" s="37"/>
      <c r="E9" s="37"/>
      <c r="F9" s="37"/>
      <c r="G9" s="37"/>
      <c r="H9" s="37"/>
      <c r="I9" s="37"/>
    </row>
    <row r="10" spans="2:9" ht="15.75" x14ac:dyDescent="0.25">
      <c r="C10" s="26" t="s">
        <v>7</v>
      </c>
      <c r="D10" s="37"/>
      <c r="E10" s="26" t="s">
        <v>8</v>
      </c>
      <c r="F10" s="37"/>
      <c r="G10" s="26" t="s">
        <v>9</v>
      </c>
      <c r="H10" s="37"/>
      <c r="I10" s="26" t="s">
        <v>17</v>
      </c>
    </row>
    <row r="11" spans="2:9" ht="15.75" x14ac:dyDescent="0.25">
      <c r="C11" s="29" t="s">
        <v>3</v>
      </c>
      <c r="D11" s="37"/>
      <c r="E11" s="29" t="s">
        <v>3</v>
      </c>
      <c r="F11" s="37"/>
      <c r="G11" s="29" t="s">
        <v>3</v>
      </c>
      <c r="H11" s="37"/>
      <c r="I11" s="29" t="s">
        <v>3</v>
      </c>
    </row>
    <row r="12" spans="2:9" ht="15.75" x14ac:dyDescent="0.25">
      <c r="C12" s="27"/>
      <c r="D12" s="37"/>
      <c r="E12" s="27"/>
      <c r="F12" s="37"/>
      <c r="G12" s="27"/>
      <c r="H12" s="37"/>
      <c r="I12" s="27"/>
    </row>
    <row r="13" spans="2:9" s="32" customFormat="1" ht="15.75" x14ac:dyDescent="0.25">
      <c r="B13" s="65" t="s">
        <v>30</v>
      </c>
      <c r="C13" s="41">
        <f>593337.47-C14</f>
        <v>592902.91999999993</v>
      </c>
      <c r="D13" s="38"/>
      <c r="E13" s="41">
        <v>641311.98</v>
      </c>
      <c r="F13" s="38"/>
      <c r="G13" s="41">
        <f>584931.01-G14</f>
        <v>582441.67000000004</v>
      </c>
      <c r="H13" s="38"/>
      <c r="I13" s="40">
        <f>C13+E13+G13</f>
        <v>1816656.5699999998</v>
      </c>
    </row>
    <row r="14" spans="2:9" s="32" customFormat="1" ht="15.75" x14ac:dyDescent="0.25">
      <c r="B14" s="65" t="s">
        <v>31</v>
      </c>
      <c r="C14" s="41">
        <v>434.55</v>
      </c>
      <c r="D14" s="38"/>
      <c r="E14" s="41">
        <v>2580.59</v>
      </c>
      <c r="F14" s="38"/>
      <c r="G14" s="41">
        <v>2489.34</v>
      </c>
      <c r="H14" s="38"/>
      <c r="I14" s="40">
        <f>C14+E14+G14</f>
        <v>5504.4800000000005</v>
      </c>
    </row>
    <row r="15" spans="2:9" ht="16.5" thickBot="1" x14ac:dyDescent="0.3">
      <c r="C15" s="36"/>
      <c r="D15" s="37"/>
      <c r="E15" s="36"/>
      <c r="F15" s="37"/>
      <c r="G15" s="36"/>
      <c r="H15" s="37"/>
      <c r="I15" s="36"/>
    </row>
    <row r="16" spans="2:9" x14ac:dyDescent="0.2">
      <c r="C16" s="37"/>
      <c r="D16" s="37"/>
      <c r="E16" s="37"/>
      <c r="F16" s="37"/>
      <c r="G16" s="37"/>
      <c r="H16" s="37"/>
      <c r="I16" s="37"/>
    </row>
    <row r="17" spans="2:9" ht="15.75" thickBot="1" x14ac:dyDescent="0.25">
      <c r="C17" s="37"/>
      <c r="D17" s="37"/>
      <c r="E17" s="37"/>
      <c r="F17" s="37"/>
      <c r="G17" s="37"/>
      <c r="H17" s="37"/>
      <c r="I17" s="37"/>
    </row>
    <row r="18" spans="2:9" ht="15.75" x14ac:dyDescent="0.25">
      <c r="C18" s="26" t="s">
        <v>10</v>
      </c>
      <c r="D18" s="37"/>
      <c r="E18" s="26" t="s">
        <v>11</v>
      </c>
      <c r="F18" s="37"/>
      <c r="G18" s="26" t="s">
        <v>12</v>
      </c>
      <c r="H18" s="37"/>
      <c r="I18" s="26" t="s">
        <v>18</v>
      </c>
    </row>
    <row r="19" spans="2:9" ht="15.75" x14ac:dyDescent="0.25">
      <c r="C19" s="28" t="s">
        <v>3</v>
      </c>
      <c r="D19" s="37"/>
      <c r="E19" s="28" t="s">
        <v>3</v>
      </c>
      <c r="F19" s="37"/>
      <c r="G19" s="28" t="s">
        <v>3</v>
      </c>
      <c r="H19" s="37"/>
      <c r="I19" s="29" t="s">
        <v>3</v>
      </c>
    </row>
    <row r="20" spans="2:9" ht="15.75" x14ac:dyDescent="0.25">
      <c r="C20" s="25"/>
      <c r="D20" s="37"/>
      <c r="E20" s="25"/>
      <c r="F20" s="37"/>
      <c r="G20" s="25"/>
      <c r="H20" s="37"/>
      <c r="I20" s="27"/>
    </row>
    <row r="21" spans="2:9" s="32" customFormat="1" ht="15.75" x14ac:dyDescent="0.25">
      <c r="B21" s="65" t="s">
        <v>30</v>
      </c>
      <c r="C21" s="42">
        <v>519794.88</v>
      </c>
      <c r="D21" s="38"/>
      <c r="E21" s="42"/>
      <c r="F21" s="38"/>
      <c r="G21" s="42"/>
      <c r="H21" s="38"/>
      <c r="I21" s="40">
        <f>C21+E21+G21</f>
        <v>519794.88</v>
      </c>
    </row>
    <row r="22" spans="2:9" s="32" customFormat="1" ht="15.75" x14ac:dyDescent="0.25">
      <c r="B22" s="65" t="s">
        <v>31</v>
      </c>
      <c r="C22" s="42">
        <v>1387.99</v>
      </c>
      <c r="D22" s="38"/>
      <c r="E22" s="42"/>
      <c r="F22" s="38"/>
      <c r="G22" s="42"/>
      <c r="H22" s="38"/>
      <c r="I22" s="40">
        <f>C22+E22+G22</f>
        <v>1387.99</v>
      </c>
    </row>
    <row r="23" spans="2:9" ht="16.5" thickBot="1" x14ac:dyDescent="0.3">
      <c r="C23" s="35"/>
      <c r="D23" s="37"/>
      <c r="E23" s="35"/>
      <c r="F23" s="37"/>
      <c r="G23" s="35"/>
      <c r="H23" s="37"/>
      <c r="I23" s="36"/>
    </row>
    <row r="24" spans="2:9" x14ac:dyDescent="0.2">
      <c r="C24" s="37"/>
      <c r="D24" s="37"/>
      <c r="E24" s="37"/>
      <c r="F24" s="37"/>
      <c r="G24" s="37"/>
      <c r="H24" s="37"/>
      <c r="I24" s="37"/>
    </row>
    <row r="25" spans="2:9" ht="15.75" thickBot="1" x14ac:dyDescent="0.25">
      <c r="C25" s="37"/>
      <c r="D25" s="37"/>
      <c r="E25" s="37"/>
      <c r="F25" s="37"/>
      <c r="G25" s="37"/>
      <c r="H25" s="37"/>
      <c r="I25" s="37"/>
    </row>
    <row r="26" spans="2:9" ht="15.75" x14ac:dyDescent="0.25">
      <c r="C26" s="26" t="s">
        <v>13</v>
      </c>
      <c r="D26" s="37"/>
      <c r="E26" s="26" t="s">
        <v>14</v>
      </c>
      <c r="F26" s="37"/>
      <c r="G26" s="26" t="s">
        <v>15</v>
      </c>
      <c r="H26" s="37"/>
      <c r="I26" s="26" t="s">
        <v>19</v>
      </c>
    </row>
    <row r="27" spans="2:9" ht="15.75" x14ac:dyDescent="0.25">
      <c r="C27" s="28" t="s">
        <v>3</v>
      </c>
      <c r="E27" s="28" t="s">
        <v>3</v>
      </c>
      <c r="G27" s="28" t="s">
        <v>3</v>
      </c>
      <c r="I27" s="29" t="s">
        <v>3</v>
      </c>
    </row>
    <row r="28" spans="2:9" ht="15.75" x14ac:dyDescent="0.25">
      <c r="C28" s="25"/>
      <c r="E28" s="25"/>
      <c r="G28" s="25"/>
      <c r="I28" s="27"/>
    </row>
    <row r="29" spans="2:9" s="32" customFormat="1" ht="15.75" x14ac:dyDescent="0.25">
      <c r="B29" s="65" t="s">
        <v>30</v>
      </c>
      <c r="C29" s="42"/>
      <c r="E29" s="42"/>
      <c r="G29" s="42"/>
      <c r="I29" s="40">
        <f>C29+E29+G29</f>
        <v>0</v>
      </c>
    </row>
    <row r="30" spans="2:9" s="32" customFormat="1" ht="15.75" x14ac:dyDescent="0.25">
      <c r="B30" s="65" t="s">
        <v>31</v>
      </c>
      <c r="C30" s="42"/>
      <c r="E30" s="42"/>
      <c r="G30" s="42"/>
      <c r="I30" s="40">
        <f>C30+E30+G30</f>
        <v>0</v>
      </c>
    </row>
    <row r="31" spans="2:9" ht="16.5" thickBot="1" x14ac:dyDescent="0.3">
      <c r="C31" s="35"/>
      <c r="E31" s="35"/>
      <c r="G31" s="35"/>
      <c r="I31" s="36"/>
    </row>
    <row r="34" spans="7:9" x14ac:dyDescent="0.2">
      <c r="G34" s="39"/>
      <c r="I34" s="39"/>
    </row>
    <row r="35" spans="7:9" x14ac:dyDescent="0.2">
      <c r="G35" s="39"/>
      <c r="I35" s="39"/>
    </row>
  </sheetData>
  <sheetProtection sheet="1" objects="1" scenarios="1"/>
  <pageMargins left="0.78740157499999996" right="0.78740157499999996" top="0.984251969" bottom="0.984251969" header="0.49212598499999999" footer="0.49212598499999999"/>
  <pageSetup paperSize="9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/>
  </sheetViews>
  <sheetFormatPr defaultRowHeight="12.75" x14ac:dyDescent="0.2"/>
  <cols>
    <col min="2" max="2" width="19.85546875" bestFit="1" customWidth="1"/>
    <col min="3" max="3" width="21.7109375" bestFit="1" customWidth="1"/>
    <col min="4" max="4" width="8.5703125" bestFit="1" customWidth="1"/>
    <col min="6" max="6" width="21.7109375" customWidth="1"/>
    <col min="7" max="7" width="21.7109375" bestFit="1" customWidth="1"/>
    <col min="8" max="8" width="8.5703125" bestFit="1" customWidth="1"/>
    <col min="10" max="10" width="12.7109375" bestFit="1" customWidth="1"/>
  </cols>
  <sheetData>
    <row r="1" spans="2:10" ht="13.5" thickBot="1" x14ac:dyDescent="0.25"/>
    <row r="2" spans="2:10" x14ac:dyDescent="0.2">
      <c r="B2" s="3" t="str">
        <f>'Valor Bruto'!C2</f>
        <v>JANEIRO</v>
      </c>
      <c r="C2" s="4"/>
      <c r="D2" s="5"/>
      <c r="F2" s="3" t="str">
        <f>'Valor Bruto'!E2</f>
        <v>FEVEREIRO</v>
      </c>
      <c r="G2" s="4"/>
      <c r="H2" s="5"/>
      <c r="J2" s="68"/>
    </row>
    <row r="3" spans="2:10" x14ac:dyDescent="0.2">
      <c r="B3" s="9" t="s">
        <v>32</v>
      </c>
      <c r="C3" s="9" t="s">
        <v>31</v>
      </c>
      <c r="D3" s="8"/>
      <c r="F3" s="9" t="s">
        <v>32</v>
      </c>
      <c r="G3" s="9" t="s">
        <v>31</v>
      </c>
      <c r="H3" s="8"/>
    </row>
    <row r="4" spans="2:10" x14ac:dyDescent="0.2">
      <c r="B4" s="66">
        <f>'Valor Bruto'!C5</f>
        <v>431996.29</v>
      </c>
      <c r="C4" s="66">
        <f>'Valor Bruto'!C6</f>
        <v>891.21</v>
      </c>
      <c r="D4" s="8"/>
      <c r="F4" s="66">
        <f>'Valor Bruto'!E5</f>
        <v>465799.14</v>
      </c>
      <c r="G4" s="66">
        <f>'Valor Bruto'!E6</f>
        <v>87.85</v>
      </c>
      <c r="H4" s="8"/>
    </row>
    <row r="5" spans="2:10" x14ac:dyDescent="0.2">
      <c r="B5" s="6"/>
      <c r="C5" s="7"/>
      <c r="D5" s="8"/>
      <c r="F5" s="6"/>
      <c r="G5" s="7"/>
      <c r="H5" s="8"/>
    </row>
    <row r="6" spans="2:10" x14ac:dyDescent="0.2">
      <c r="B6" s="9" t="s">
        <v>24</v>
      </c>
      <c r="C6" s="51">
        <f>C4*D6</f>
        <v>5.7928649999999999</v>
      </c>
      <c r="D6" s="50">
        <v>6.4999999999999997E-3</v>
      </c>
      <c r="F6" s="9" t="s">
        <v>24</v>
      </c>
      <c r="G6" s="51">
        <f>G4*H6</f>
        <v>0.57102499999999989</v>
      </c>
      <c r="H6" s="50">
        <v>6.4999999999999997E-3</v>
      </c>
    </row>
    <row r="7" spans="2:10" x14ac:dyDescent="0.2">
      <c r="B7" s="21">
        <f>C6</f>
        <v>5.7928649999999999</v>
      </c>
      <c r="C7" s="52"/>
      <c r="D7" s="8"/>
      <c r="F7" s="21">
        <f>G6</f>
        <v>0.57102499999999989</v>
      </c>
      <c r="G7" s="52"/>
      <c r="H7" s="8"/>
    </row>
    <row r="8" spans="2:10" x14ac:dyDescent="0.2">
      <c r="B8" s="6"/>
      <c r="C8" s="7"/>
      <c r="D8" s="8"/>
      <c r="F8" s="6"/>
      <c r="G8" s="7"/>
      <c r="H8" s="8"/>
    </row>
    <row r="9" spans="2:10" x14ac:dyDescent="0.2">
      <c r="B9" s="9" t="s">
        <v>25</v>
      </c>
      <c r="C9" s="51">
        <f>C4*D9</f>
        <v>26.7363</v>
      </c>
      <c r="D9" s="49">
        <v>0.03</v>
      </c>
      <c r="F9" s="9" t="s">
        <v>25</v>
      </c>
      <c r="G9" s="51">
        <f>G4*H9</f>
        <v>2.6355</v>
      </c>
      <c r="H9" s="49">
        <v>0.03</v>
      </c>
    </row>
    <row r="10" spans="2:10" x14ac:dyDescent="0.2">
      <c r="B10" s="53">
        <f>C9</f>
        <v>26.7363</v>
      </c>
      <c r="C10" s="52"/>
      <c r="D10" s="8"/>
      <c r="F10" s="53">
        <f>G9</f>
        <v>2.6355</v>
      </c>
      <c r="G10" s="52"/>
      <c r="H10" s="8"/>
    </row>
    <row r="11" spans="2:10" x14ac:dyDescent="0.2">
      <c r="B11" s="6"/>
      <c r="C11" s="7"/>
      <c r="D11" s="8"/>
      <c r="F11" s="6"/>
      <c r="G11" s="7"/>
      <c r="H11" s="8"/>
    </row>
    <row r="12" spans="2:10" x14ac:dyDescent="0.2">
      <c r="B12" s="9" t="s">
        <v>0</v>
      </c>
      <c r="C12" s="10">
        <f>(B4+C4)*D12</f>
        <v>51946.5</v>
      </c>
      <c r="D12" s="49">
        <v>0.12</v>
      </c>
      <c r="F12" s="9" t="s">
        <v>0</v>
      </c>
      <c r="G12" s="10">
        <f>(F4+G4)*H12</f>
        <v>55906.438799999996</v>
      </c>
      <c r="H12" s="49">
        <v>0.12</v>
      </c>
    </row>
    <row r="13" spans="2:10" x14ac:dyDescent="0.2">
      <c r="B13" s="19">
        <f>C13</f>
        <v>4675.1849999999995</v>
      </c>
      <c r="C13" s="10">
        <f>C12*D13</f>
        <v>4675.1849999999995</v>
      </c>
      <c r="D13" s="49">
        <v>0.09</v>
      </c>
      <c r="F13" s="19">
        <f>G13</f>
        <v>5031.5794919999998</v>
      </c>
      <c r="G13" s="10">
        <f>G12*H13</f>
        <v>5031.5794919999998</v>
      </c>
      <c r="H13" s="49">
        <v>0.09</v>
      </c>
    </row>
    <row r="14" spans="2:10" x14ac:dyDescent="0.2">
      <c r="B14" s="19"/>
      <c r="C14" s="22"/>
      <c r="D14" s="8"/>
      <c r="F14" s="19"/>
      <c r="G14" s="22"/>
      <c r="H14" s="8"/>
    </row>
    <row r="15" spans="2:10" ht="13.5" thickBot="1" x14ac:dyDescent="0.25">
      <c r="B15" s="6"/>
      <c r="C15" s="7"/>
      <c r="D15" s="8"/>
      <c r="F15" s="6"/>
      <c r="G15" s="7"/>
      <c r="H15" s="8"/>
    </row>
    <row r="16" spans="2:10" ht="13.5" thickBot="1" x14ac:dyDescent="0.25">
      <c r="B16" s="2" t="s">
        <v>1</v>
      </c>
      <c r="C16" s="10">
        <f>(B4+C4)*D16</f>
        <v>6926.2</v>
      </c>
      <c r="D16" s="64">
        <v>1.6E-2</v>
      </c>
      <c r="F16" s="2" t="s">
        <v>1</v>
      </c>
      <c r="G16" s="10">
        <f>(F4+G4)*H16</f>
        <v>7454.1918400000004</v>
      </c>
      <c r="H16" s="64">
        <v>1.6E-2</v>
      </c>
    </row>
    <row r="17" spans="1:8" x14ac:dyDescent="0.2">
      <c r="B17" s="13">
        <f>C17</f>
        <v>1038.9299999999998</v>
      </c>
      <c r="C17" s="11">
        <f>C16*D17</f>
        <v>1038.9299999999998</v>
      </c>
      <c r="D17" s="12">
        <v>0.15</v>
      </c>
      <c r="F17" s="13">
        <f>G17</f>
        <v>1118.128776</v>
      </c>
      <c r="G17" s="11">
        <f>G16*H17</f>
        <v>1118.128776</v>
      </c>
      <c r="H17" s="12">
        <v>0.15</v>
      </c>
    </row>
    <row r="18" spans="1:8" ht="13.5" thickBot="1" x14ac:dyDescent="0.25">
      <c r="B18" s="14"/>
      <c r="C18" s="15"/>
      <c r="D18" s="16"/>
      <c r="F18" s="14"/>
      <c r="G18" s="15"/>
      <c r="H18" s="16"/>
    </row>
    <row r="20" spans="1:8" ht="13.5" thickBot="1" x14ac:dyDescent="0.25"/>
    <row r="21" spans="1:8" x14ac:dyDescent="0.2">
      <c r="B21" s="3" t="str">
        <f>'Valor Bruto'!G2</f>
        <v>MARÇO</v>
      </c>
      <c r="C21" s="4"/>
      <c r="D21" s="5"/>
      <c r="F21" s="3" t="str">
        <f>'Valor Bruto'!I2</f>
        <v>1° TRIMESTRE</v>
      </c>
      <c r="G21" s="4"/>
      <c r="H21" s="5"/>
    </row>
    <row r="22" spans="1:8" x14ac:dyDescent="0.2">
      <c r="B22" s="9" t="s">
        <v>32</v>
      </c>
      <c r="C22" s="9" t="s">
        <v>31</v>
      </c>
      <c r="D22" s="8"/>
      <c r="F22" s="9" t="s">
        <v>32</v>
      </c>
      <c r="G22" s="9" t="s">
        <v>31</v>
      </c>
      <c r="H22" s="8"/>
    </row>
    <row r="23" spans="1:8" x14ac:dyDescent="0.2">
      <c r="B23" s="66">
        <f>'Valor Bruto'!G5</f>
        <v>562238.87999999989</v>
      </c>
      <c r="C23" s="66">
        <f>'Valor Bruto'!G6</f>
        <v>1621.56</v>
      </c>
      <c r="D23" s="8"/>
      <c r="F23" s="66">
        <f>'Valor Bruto'!I5</f>
        <v>1460034.3099999998</v>
      </c>
      <c r="G23" s="66">
        <f>'Valor Bruto'!I6</f>
        <v>2600.62</v>
      </c>
      <c r="H23" s="8"/>
    </row>
    <row r="24" spans="1:8" x14ac:dyDescent="0.2">
      <c r="B24" s="6"/>
      <c r="C24" s="54"/>
      <c r="D24" s="8"/>
      <c r="F24" s="6"/>
      <c r="G24" s="54"/>
      <c r="H24" s="8"/>
    </row>
    <row r="25" spans="1:8" x14ac:dyDescent="0.2">
      <c r="B25" s="9" t="s">
        <v>24</v>
      </c>
      <c r="C25" s="51">
        <f>C23*D25</f>
        <v>10.540139999999999</v>
      </c>
      <c r="D25" s="50">
        <v>6.4999999999999997E-3</v>
      </c>
      <c r="F25" s="9" t="s">
        <v>24</v>
      </c>
      <c r="G25" s="51">
        <f>G23*H25</f>
        <v>16.904029999999999</v>
      </c>
      <c r="H25" s="50">
        <v>6.4999999999999997E-3</v>
      </c>
    </row>
    <row r="26" spans="1:8" x14ac:dyDescent="0.2">
      <c r="B26" s="21">
        <f>C25</f>
        <v>10.540139999999999</v>
      </c>
      <c r="C26" s="52"/>
      <c r="D26" s="8"/>
      <c r="F26" s="21">
        <f>G25</f>
        <v>16.904029999999999</v>
      </c>
      <c r="G26" s="52"/>
      <c r="H26" s="8"/>
    </row>
    <row r="27" spans="1:8" x14ac:dyDescent="0.2">
      <c r="B27" s="6"/>
      <c r="C27" s="7"/>
      <c r="D27" s="8"/>
      <c r="F27" s="6"/>
      <c r="G27" s="7"/>
      <c r="H27" s="8"/>
    </row>
    <row r="28" spans="1:8" x14ac:dyDescent="0.2">
      <c r="A28" s="67"/>
      <c r="B28" s="9" t="s">
        <v>25</v>
      </c>
      <c r="C28" s="51">
        <f>C23*D28</f>
        <v>48.646799999999999</v>
      </c>
      <c r="D28" s="49">
        <v>0.03</v>
      </c>
      <c r="F28" s="9" t="s">
        <v>25</v>
      </c>
      <c r="G28" s="51">
        <f>G23*H28</f>
        <v>78.018599999999992</v>
      </c>
      <c r="H28" s="49">
        <v>0.03</v>
      </c>
    </row>
    <row r="29" spans="1:8" x14ac:dyDescent="0.2">
      <c r="A29" s="67"/>
      <c r="B29" s="53">
        <f>C28</f>
        <v>48.646799999999999</v>
      </c>
      <c r="C29" s="52"/>
      <c r="D29" s="8"/>
      <c r="F29" s="53">
        <f>G28</f>
        <v>78.018599999999992</v>
      </c>
      <c r="G29" s="52"/>
      <c r="H29" s="8"/>
    </row>
    <row r="30" spans="1:8" x14ac:dyDescent="0.2">
      <c r="B30" s="6"/>
      <c r="C30" s="7"/>
      <c r="D30" s="8"/>
      <c r="F30" s="6"/>
      <c r="G30" s="7"/>
      <c r="H30" s="8"/>
    </row>
    <row r="31" spans="1:8" x14ac:dyDescent="0.2">
      <c r="B31" s="9" t="s">
        <v>0</v>
      </c>
      <c r="C31" s="10">
        <f>(B23+C23)*D31</f>
        <v>67663.252799999987</v>
      </c>
      <c r="D31" s="49">
        <v>0.12</v>
      </c>
      <c r="F31" s="9" t="s">
        <v>0</v>
      </c>
      <c r="G31" s="10">
        <f>(F23+G23)*H31</f>
        <v>175516.19159999999</v>
      </c>
      <c r="H31" s="49">
        <v>0.12</v>
      </c>
    </row>
    <row r="32" spans="1:8" x14ac:dyDescent="0.2">
      <c r="B32" s="19">
        <f>C32</f>
        <v>6089.692751999999</v>
      </c>
      <c r="C32" s="10">
        <f>C31*D32</f>
        <v>6089.692751999999</v>
      </c>
      <c r="D32" s="49">
        <v>0.09</v>
      </c>
      <c r="F32" s="19">
        <f>G32</f>
        <v>15796.457243999999</v>
      </c>
      <c r="G32" s="10">
        <f>G31*H32</f>
        <v>15796.457243999999</v>
      </c>
      <c r="H32" s="49">
        <v>0.09</v>
      </c>
    </row>
    <row r="33" spans="2:8" x14ac:dyDescent="0.2">
      <c r="B33" s="19"/>
      <c r="C33" s="22"/>
      <c r="D33" s="8"/>
      <c r="F33" s="19"/>
      <c r="G33" s="22"/>
      <c r="H33" s="8"/>
    </row>
    <row r="34" spans="2:8" ht="13.5" thickBot="1" x14ac:dyDescent="0.25">
      <c r="B34" s="6"/>
      <c r="C34" s="7"/>
      <c r="D34" s="8"/>
      <c r="F34" s="6"/>
      <c r="G34" s="7"/>
      <c r="H34" s="8"/>
    </row>
    <row r="35" spans="2:8" ht="13.5" thickBot="1" x14ac:dyDescent="0.25">
      <c r="B35" s="2" t="s">
        <v>1</v>
      </c>
      <c r="C35" s="10">
        <f>(B23+C23)*D35</f>
        <v>9021.7670399999988</v>
      </c>
      <c r="D35" s="64">
        <v>1.6E-2</v>
      </c>
      <c r="F35" s="2" t="s">
        <v>1</v>
      </c>
      <c r="G35" s="10">
        <f>(F23+G23)*H35</f>
        <v>23402.158879999999</v>
      </c>
      <c r="H35" s="64">
        <v>1.6E-2</v>
      </c>
    </row>
    <row r="36" spans="2:8" x14ac:dyDescent="0.2">
      <c r="B36" s="13">
        <f>C36+C37</f>
        <v>1353.2650559999997</v>
      </c>
      <c r="C36" s="11">
        <f>C35*D36</f>
        <v>1353.2650559999997</v>
      </c>
      <c r="D36" s="12">
        <v>0.15</v>
      </c>
      <c r="F36" s="13">
        <f>G36+G37</f>
        <v>3510.3238319999996</v>
      </c>
      <c r="G36" s="11">
        <f>G35*H36</f>
        <v>3510.3238319999996</v>
      </c>
      <c r="H36" s="12">
        <v>0.15</v>
      </c>
    </row>
    <row r="37" spans="2:8" x14ac:dyDescent="0.2">
      <c r="B37" s="13"/>
      <c r="C37" s="11">
        <f>G37</f>
        <v>0</v>
      </c>
      <c r="D37" s="56" t="s">
        <v>2</v>
      </c>
      <c r="F37" s="13"/>
      <c r="G37" s="11">
        <f>IF(G35&lt;60000,0,(G35-60000)*10%)</f>
        <v>0</v>
      </c>
      <c r="H37" s="56" t="s">
        <v>2</v>
      </c>
    </row>
    <row r="38" spans="2:8" x14ac:dyDescent="0.2">
      <c r="B38" s="13"/>
      <c r="C38" s="57"/>
      <c r="D38" s="12"/>
      <c r="F38" s="13"/>
      <c r="G38" s="57"/>
      <c r="H38" s="12"/>
    </row>
    <row r="39" spans="2:8" ht="13.5" thickBot="1" x14ac:dyDescent="0.25">
      <c r="B39" s="14"/>
      <c r="C39" s="15"/>
      <c r="D39" s="16"/>
      <c r="F39" s="14"/>
      <c r="G39" s="15"/>
      <c r="H39" s="16"/>
    </row>
  </sheetData>
  <sheetProtection sheet="1" objects="1" scenarios="1"/>
  <phoneticPr fontId="0" type="noConversion"/>
  <pageMargins left="0.78740157499999996" right="0.78740157499999996" top="0.984251969" bottom="0.984251969" header="0.49212598499999999" footer="0.49212598499999999"/>
  <pageSetup paperSize="9"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workbookViewId="0"/>
  </sheetViews>
  <sheetFormatPr defaultRowHeight="12.75" x14ac:dyDescent="0.2"/>
  <cols>
    <col min="2" max="2" width="21.7109375" customWidth="1"/>
    <col min="3" max="3" width="21.7109375" bestFit="1" customWidth="1"/>
    <col min="4" max="4" width="8.5703125" bestFit="1" customWidth="1"/>
    <col min="6" max="6" width="21.7109375" customWidth="1"/>
    <col min="7" max="7" width="21.7109375" bestFit="1" customWidth="1"/>
    <col min="8" max="8" width="8.5703125" bestFit="1" customWidth="1"/>
  </cols>
  <sheetData>
    <row r="1" spans="2:8" ht="13.5" thickBot="1" x14ac:dyDescent="0.25"/>
    <row r="2" spans="2:8" x14ac:dyDescent="0.2">
      <c r="B2" s="3" t="str">
        <f>'Valor Bruto'!C10</f>
        <v>ABRIL</v>
      </c>
      <c r="C2" s="4"/>
      <c r="D2" s="5"/>
      <c r="F2" s="3" t="str">
        <f>'Valor Bruto'!E10</f>
        <v>MAIO</v>
      </c>
      <c r="G2" s="4"/>
      <c r="H2" s="5"/>
    </row>
    <row r="3" spans="2:8" x14ac:dyDescent="0.2">
      <c r="B3" s="9" t="s">
        <v>32</v>
      </c>
      <c r="C3" s="9" t="s">
        <v>31</v>
      </c>
      <c r="D3" s="8"/>
      <c r="F3" s="9" t="s">
        <v>32</v>
      </c>
      <c r="G3" s="9" t="s">
        <v>31</v>
      </c>
      <c r="H3" s="8"/>
    </row>
    <row r="4" spans="2:8" x14ac:dyDescent="0.2">
      <c r="B4" s="66">
        <f>'Valor Bruto'!C13</f>
        <v>592902.91999999993</v>
      </c>
      <c r="C4" s="66">
        <f>'Valor Bruto'!C14</f>
        <v>434.55</v>
      </c>
      <c r="D4" s="8"/>
      <c r="E4" s="55"/>
      <c r="F4" s="66">
        <f>'Valor Bruto'!E13</f>
        <v>641311.98</v>
      </c>
      <c r="G4" s="66">
        <f>'Valor Bruto'!E14</f>
        <v>2580.59</v>
      </c>
      <c r="H4" s="8"/>
    </row>
    <row r="5" spans="2:8" x14ac:dyDescent="0.2">
      <c r="B5" s="19"/>
      <c r="C5" s="7"/>
      <c r="D5" s="20"/>
      <c r="F5" s="19"/>
      <c r="H5" s="8"/>
    </row>
    <row r="6" spans="2:8" x14ac:dyDescent="0.2">
      <c r="B6" s="9" t="s">
        <v>24</v>
      </c>
      <c r="C6" s="51">
        <f>C4*D6</f>
        <v>2.8245749999999998</v>
      </c>
      <c r="D6" s="50">
        <v>6.4999999999999997E-3</v>
      </c>
      <c r="F6" s="9" t="s">
        <v>24</v>
      </c>
      <c r="G6" s="51">
        <f>G4*H6</f>
        <v>16.773835000000002</v>
      </c>
      <c r="H6" s="50">
        <v>6.4999999999999997E-3</v>
      </c>
    </row>
    <row r="7" spans="2:8" x14ac:dyDescent="0.2">
      <c r="B7" s="21">
        <f>C6</f>
        <v>2.8245749999999998</v>
      </c>
      <c r="C7" s="52"/>
      <c r="D7" s="8"/>
      <c r="F7" s="21">
        <f>G6</f>
        <v>16.773835000000002</v>
      </c>
      <c r="G7" s="52"/>
      <c r="H7" s="8"/>
    </row>
    <row r="8" spans="2:8" x14ac:dyDescent="0.2">
      <c r="B8" s="6"/>
      <c r="C8" s="7"/>
      <c r="D8" s="8"/>
      <c r="F8" s="6"/>
      <c r="G8" s="7"/>
      <c r="H8" s="8"/>
    </row>
    <row r="9" spans="2:8" x14ac:dyDescent="0.2">
      <c r="B9" s="9" t="s">
        <v>25</v>
      </c>
      <c r="C9" s="51">
        <f>C4*D9</f>
        <v>13.0365</v>
      </c>
      <c r="D9" s="49">
        <v>0.03</v>
      </c>
      <c r="F9" s="9" t="s">
        <v>25</v>
      </c>
      <c r="G9" s="51">
        <f>G4*H9</f>
        <v>77.417699999999996</v>
      </c>
      <c r="H9" s="49">
        <v>0.03</v>
      </c>
    </row>
    <row r="10" spans="2:8" x14ac:dyDescent="0.2">
      <c r="B10" s="53">
        <f>C9</f>
        <v>13.0365</v>
      </c>
      <c r="C10" s="52"/>
      <c r="D10" s="8"/>
      <c r="F10" s="53">
        <f>G9</f>
        <v>77.417699999999996</v>
      </c>
      <c r="G10" s="52"/>
      <c r="H10" s="8"/>
    </row>
    <row r="11" spans="2:8" x14ac:dyDescent="0.2">
      <c r="B11" s="6"/>
      <c r="C11" s="7"/>
      <c r="D11" s="8"/>
      <c r="F11" s="6"/>
      <c r="G11" s="7"/>
      <c r="H11" s="8"/>
    </row>
    <row r="12" spans="2:8" x14ac:dyDescent="0.2">
      <c r="B12" s="9" t="s">
        <v>0</v>
      </c>
      <c r="C12" s="10">
        <f>(B4+C4)*D12</f>
        <v>71200.496399999989</v>
      </c>
      <c r="D12" s="49">
        <v>0.12</v>
      </c>
      <c r="F12" s="9" t="s">
        <v>0</v>
      </c>
      <c r="G12" s="10">
        <f>(F4+G4)*H12</f>
        <v>77267.108399999997</v>
      </c>
      <c r="H12" s="49">
        <v>0.12</v>
      </c>
    </row>
    <row r="13" spans="2:8" x14ac:dyDescent="0.2">
      <c r="B13" s="19">
        <f>C13</f>
        <v>6408.0446759999986</v>
      </c>
      <c r="C13" s="10">
        <f>C12*D13</f>
        <v>6408.0446759999986</v>
      </c>
      <c r="D13" s="49">
        <v>0.09</v>
      </c>
      <c r="F13" s="19">
        <f>G13</f>
        <v>6954.0397559999992</v>
      </c>
      <c r="G13" s="10">
        <f>G12*H13</f>
        <v>6954.0397559999992</v>
      </c>
      <c r="H13" s="49">
        <v>0.09</v>
      </c>
    </row>
    <row r="14" spans="2:8" x14ac:dyDescent="0.2">
      <c r="B14" s="19"/>
      <c r="C14" s="22"/>
      <c r="D14" s="8"/>
      <c r="F14" s="19"/>
      <c r="G14" s="22"/>
      <c r="H14" s="8"/>
    </row>
    <row r="15" spans="2:8" ht="13.5" thickBot="1" x14ac:dyDescent="0.25">
      <c r="B15" s="6"/>
      <c r="C15" s="7"/>
      <c r="D15" s="8"/>
      <c r="F15" s="6"/>
      <c r="G15" s="7"/>
      <c r="H15" s="8"/>
    </row>
    <row r="16" spans="2:8" ht="13.5" thickBot="1" x14ac:dyDescent="0.25">
      <c r="B16" s="2" t="s">
        <v>1</v>
      </c>
      <c r="C16" s="10">
        <f>(B4+C4)*D16</f>
        <v>9493.399519999999</v>
      </c>
      <c r="D16" s="64">
        <v>1.6E-2</v>
      </c>
      <c r="F16" s="2" t="s">
        <v>1</v>
      </c>
      <c r="G16" s="10">
        <f>(F4+G4)*H16</f>
        <v>10302.28112</v>
      </c>
      <c r="H16" s="64">
        <v>1.6E-2</v>
      </c>
    </row>
    <row r="17" spans="2:8" x14ac:dyDescent="0.2">
      <c r="B17" s="13">
        <f>C17</f>
        <v>1424.0099279999997</v>
      </c>
      <c r="C17" s="11">
        <f>C16*D17</f>
        <v>1424.0099279999997</v>
      </c>
      <c r="D17" s="12">
        <v>0.15</v>
      </c>
      <c r="F17" s="13">
        <f>G17</f>
        <v>1545.3421679999999</v>
      </c>
      <c r="G17" s="11">
        <f>G16*H17</f>
        <v>1545.3421679999999</v>
      </c>
      <c r="H17" s="12">
        <v>0.15</v>
      </c>
    </row>
    <row r="18" spans="2:8" ht="13.5" thickBot="1" x14ac:dyDescent="0.25">
      <c r="B18" s="14"/>
      <c r="C18" s="15"/>
      <c r="D18" s="16"/>
      <c r="F18" s="14"/>
      <c r="G18" s="15"/>
      <c r="H18" s="16"/>
    </row>
    <row r="20" spans="2:8" ht="13.5" thickBot="1" x14ac:dyDescent="0.25"/>
    <row r="21" spans="2:8" x14ac:dyDescent="0.2">
      <c r="B21" s="3" t="str">
        <f>'Valor Bruto'!G10</f>
        <v>JUNHO</v>
      </c>
      <c r="C21" s="4"/>
      <c r="D21" s="5"/>
      <c r="F21" s="3" t="str">
        <f>'Valor Bruto'!I10</f>
        <v>2° TRIMESTRE</v>
      </c>
      <c r="G21" s="4"/>
      <c r="H21" s="5"/>
    </row>
    <row r="22" spans="2:8" x14ac:dyDescent="0.2">
      <c r="B22" s="9" t="s">
        <v>32</v>
      </c>
      <c r="C22" s="9" t="s">
        <v>31</v>
      </c>
      <c r="D22" s="8"/>
      <c r="F22" s="9" t="s">
        <v>32</v>
      </c>
      <c r="G22" s="9" t="s">
        <v>31</v>
      </c>
      <c r="H22" s="8"/>
    </row>
    <row r="23" spans="2:8" x14ac:dyDescent="0.2">
      <c r="B23" s="66">
        <f>'Valor Bruto'!G13</f>
        <v>582441.67000000004</v>
      </c>
      <c r="C23" s="66">
        <f>'Valor Bruto'!G14</f>
        <v>2489.34</v>
      </c>
      <c r="D23" s="8"/>
      <c r="F23" s="66">
        <f>'Valor Bruto'!I13</f>
        <v>1816656.5699999998</v>
      </c>
      <c r="G23" s="66">
        <f>'Valor Bruto'!I14</f>
        <v>5504.4800000000005</v>
      </c>
      <c r="H23" s="8"/>
    </row>
    <row r="24" spans="2:8" x14ac:dyDescent="0.2">
      <c r="B24" s="19"/>
      <c r="D24" s="8"/>
      <c r="F24" s="21"/>
      <c r="H24" s="8"/>
    </row>
    <row r="25" spans="2:8" x14ac:dyDescent="0.2">
      <c r="B25" s="9" t="s">
        <v>24</v>
      </c>
      <c r="C25" s="51">
        <f>C23*D25</f>
        <v>16.180710000000001</v>
      </c>
      <c r="D25" s="50">
        <v>6.4999999999999997E-3</v>
      </c>
      <c r="F25" s="9" t="s">
        <v>24</v>
      </c>
      <c r="G25" s="51">
        <f>G23*H25</f>
        <v>35.779119999999999</v>
      </c>
      <c r="H25" s="50">
        <v>6.4999999999999997E-3</v>
      </c>
    </row>
    <row r="26" spans="2:8" x14ac:dyDescent="0.2">
      <c r="B26" s="21">
        <f>C25</f>
        <v>16.180710000000001</v>
      </c>
      <c r="C26" s="52"/>
      <c r="D26" s="8"/>
      <c r="F26" s="21">
        <f>G25</f>
        <v>35.779119999999999</v>
      </c>
      <c r="G26" s="52"/>
      <c r="H26" s="8"/>
    </row>
    <row r="27" spans="2:8" x14ac:dyDescent="0.2">
      <c r="B27" s="6"/>
      <c r="C27" s="7"/>
      <c r="D27" s="8"/>
      <c r="F27" s="6"/>
      <c r="G27" s="7"/>
      <c r="H27" s="8"/>
    </row>
    <row r="28" spans="2:8" x14ac:dyDescent="0.2">
      <c r="B28" s="9" t="s">
        <v>25</v>
      </c>
      <c r="C28" s="51">
        <f>C23*D28</f>
        <v>74.680199999999999</v>
      </c>
      <c r="D28" s="49">
        <v>0.03</v>
      </c>
      <c r="F28" s="9" t="s">
        <v>25</v>
      </c>
      <c r="G28" s="51">
        <f>G23*H28</f>
        <v>165.1344</v>
      </c>
      <c r="H28" s="49">
        <v>0.03</v>
      </c>
    </row>
    <row r="29" spans="2:8" x14ac:dyDescent="0.2">
      <c r="B29" s="53">
        <f>C28</f>
        <v>74.680199999999999</v>
      </c>
      <c r="C29" s="52"/>
      <c r="D29" s="8"/>
      <c r="F29" s="53">
        <f>G28</f>
        <v>165.1344</v>
      </c>
      <c r="G29" s="52"/>
      <c r="H29" s="8"/>
    </row>
    <row r="30" spans="2:8" x14ac:dyDescent="0.2">
      <c r="B30" s="6"/>
      <c r="C30" s="7"/>
      <c r="D30" s="8"/>
      <c r="F30" s="6"/>
      <c r="G30" s="7"/>
      <c r="H30" s="8"/>
    </row>
    <row r="31" spans="2:8" x14ac:dyDescent="0.2">
      <c r="B31" s="9" t="s">
        <v>0</v>
      </c>
      <c r="C31" s="10">
        <f>(B23+C23)*D31</f>
        <v>70191.7212</v>
      </c>
      <c r="D31" s="49">
        <v>0.12</v>
      </c>
      <c r="F31" s="9" t="s">
        <v>0</v>
      </c>
      <c r="G31" s="10">
        <f>(F23+G23)*H31</f>
        <v>218659.32599999997</v>
      </c>
      <c r="H31" s="49">
        <v>0.12</v>
      </c>
    </row>
    <row r="32" spans="2:8" x14ac:dyDescent="0.2">
      <c r="B32" s="19">
        <f>C32</f>
        <v>6317.2549079999999</v>
      </c>
      <c r="C32" s="10">
        <f>C31*D32</f>
        <v>6317.2549079999999</v>
      </c>
      <c r="D32" s="49">
        <v>0.09</v>
      </c>
      <c r="F32" s="19">
        <f>G32</f>
        <v>19679.339339999995</v>
      </c>
      <c r="G32" s="10">
        <f>G31*H32</f>
        <v>19679.339339999995</v>
      </c>
      <c r="H32" s="49">
        <v>0.09</v>
      </c>
    </row>
    <row r="33" spans="2:8" x14ac:dyDescent="0.2">
      <c r="B33" s="19"/>
      <c r="C33" s="22"/>
      <c r="D33" s="8"/>
      <c r="F33" s="19"/>
      <c r="G33" s="22"/>
      <c r="H33" s="8"/>
    </row>
    <row r="34" spans="2:8" ht="13.5" thickBot="1" x14ac:dyDescent="0.25">
      <c r="B34" s="6"/>
      <c r="C34" s="7"/>
      <c r="D34" s="8"/>
      <c r="F34" s="6"/>
      <c r="G34" s="7"/>
      <c r="H34" s="8"/>
    </row>
    <row r="35" spans="2:8" ht="13.5" thickBot="1" x14ac:dyDescent="0.25">
      <c r="B35" s="2" t="s">
        <v>1</v>
      </c>
      <c r="C35" s="10">
        <f>(B23+C23)*D35</f>
        <v>9358.8961600000002</v>
      </c>
      <c r="D35" s="64">
        <v>1.6E-2</v>
      </c>
      <c r="F35" s="2" t="s">
        <v>1</v>
      </c>
      <c r="G35" s="10">
        <f>(F23+G23)*H35</f>
        <v>29154.576799999999</v>
      </c>
      <c r="H35" s="64">
        <v>1.6E-2</v>
      </c>
    </row>
    <row r="36" spans="2:8" x14ac:dyDescent="0.2">
      <c r="B36" s="13">
        <f>C36+C37</f>
        <v>1403.8344239999999</v>
      </c>
      <c r="C36" s="11">
        <f>C35*D36</f>
        <v>1403.8344239999999</v>
      </c>
      <c r="D36" s="12">
        <v>0.15</v>
      </c>
      <c r="F36" s="13">
        <f>G36+G37</f>
        <v>4373.1865199999993</v>
      </c>
      <c r="G36" s="11">
        <f>G35*H36</f>
        <v>4373.1865199999993</v>
      </c>
      <c r="H36" s="12">
        <v>0.15</v>
      </c>
    </row>
    <row r="37" spans="2:8" x14ac:dyDescent="0.2">
      <c r="B37" s="13"/>
      <c r="C37" s="11">
        <f>G37</f>
        <v>0</v>
      </c>
      <c r="D37" s="56" t="s">
        <v>2</v>
      </c>
      <c r="F37" s="13"/>
      <c r="G37" s="11">
        <f>IF(G35&lt;60000,0,(G35-60000)*10%)</f>
        <v>0</v>
      </c>
      <c r="H37" s="56" t="s">
        <v>2</v>
      </c>
    </row>
    <row r="38" spans="2:8" ht="13.5" thickBot="1" x14ac:dyDescent="0.25">
      <c r="B38" s="14"/>
      <c r="C38" s="15"/>
      <c r="D38" s="16"/>
      <c r="F38" s="14"/>
      <c r="G38" s="15"/>
      <c r="H38" s="16"/>
    </row>
  </sheetData>
  <sheetProtection sheet="1" objects="1" scenarios="1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tabSelected="1" workbookViewId="0"/>
  </sheetViews>
  <sheetFormatPr defaultRowHeight="12.75" x14ac:dyDescent="0.2"/>
  <cols>
    <col min="2" max="2" width="21.7109375" customWidth="1"/>
    <col min="3" max="3" width="21.7109375" bestFit="1" customWidth="1"/>
    <col min="4" max="4" width="8.5703125" bestFit="1" customWidth="1"/>
    <col min="6" max="6" width="21.7109375" customWidth="1"/>
    <col min="7" max="7" width="21.7109375" bestFit="1" customWidth="1"/>
    <col min="8" max="8" width="8.5703125" bestFit="1" customWidth="1"/>
  </cols>
  <sheetData>
    <row r="1" spans="2:8" ht="13.5" thickBot="1" x14ac:dyDescent="0.25"/>
    <row r="2" spans="2:8" x14ac:dyDescent="0.2">
      <c r="B2" s="3" t="str">
        <f>'Valor Bruto'!C18</f>
        <v>JULHO</v>
      </c>
      <c r="C2" s="4"/>
      <c r="D2" s="5"/>
      <c r="F2" s="3" t="str">
        <f>'Valor Bruto'!E18</f>
        <v>AGOSTO</v>
      </c>
      <c r="G2" s="4"/>
      <c r="H2" s="5"/>
    </row>
    <row r="3" spans="2:8" x14ac:dyDescent="0.2">
      <c r="B3" s="9" t="s">
        <v>32</v>
      </c>
      <c r="C3" s="9" t="s">
        <v>31</v>
      </c>
      <c r="D3" s="8"/>
      <c r="F3" s="9" t="s">
        <v>32</v>
      </c>
      <c r="G3" s="9" t="s">
        <v>31</v>
      </c>
      <c r="H3" s="8"/>
    </row>
    <row r="4" spans="2:8" x14ac:dyDescent="0.2">
      <c r="B4" s="66">
        <f>'Valor Bruto'!C21</f>
        <v>519794.88</v>
      </c>
      <c r="C4" s="66">
        <f>'Valor Bruto'!C22</f>
        <v>1387.99</v>
      </c>
      <c r="D4" s="8"/>
      <c r="F4" s="66">
        <f>'Valor Bruto'!E21</f>
        <v>0</v>
      </c>
      <c r="G4" s="66">
        <f>'Valor Bruto'!E22</f>
        <v>0</v>
      </c>
      <c r="H4" s="8"/>
    </row>
    <row r="5" spans="2:8" x14ac:dyDescent="0.2">
      <c r="B5" s="21"/>
      <c r="D5" s="20"/>
      <c r="F5" s="21"/>
      <c r="H5" s="8"/>
    </row>
    <row r="6" spans="2:8" x14ac:dyDescent="0.2">
      <c r="B6" s="9" t="s">
        <v>24</v>
      </c>
      <c r="C6" s="51">
        <f>C4*D6</f>
        <v>9.0219349999999991</v>
      </c>
      <c r="D6" s="50">
        <v>6.4999999999999997E-3</v>
      </c>
      <c r="F6" s="9" t="s">
        <v>24</v>
      </c>
      <c r="G6" s="51">
        <f>G4*H6</f>
        <v>0</v>
      </c>
      <c r="H6" s="50">
        <v>6.4999999999999997E-3</v>
      </c>
    </row>
    <row r="7" spans="2:8" x14ac:dyDescent="0.2">
      <c r="B7" s="21">
        <f>C6</f>
        <v>9.0219349999999991</v>
      </c>
      <c r="C7" s="52"/>
      <c r="D7" s="8"/>
      <c r="F7" s="21">
        <f>G6</f>
        <v>0</v>
      </c>
      <c r="G7" s="52"/>
      <c r="H7" s="8"/>
    </row>
    <row r="8" spans="2:8" x14ac:dyDescent="0.2">
      <c r="B8" s="6"/>
      <c r="C8" s="7"/>
      <c r="D8" s="8"/>
      <c r="F8" s="6"/>
      <c r="G8" s="7"/>
      <c r="H8" s="8"/>
    </row>
    <row r="9" spans="2:8" x14ac:dyDescent="0.2">
      <c r="B9" s="9" t="s">
        <v>25</v>
      </c>
      <c r="C9" s="51">
        <f>C4*D9</f>
        <v>41.639699999999998</v>
      </c>
      <c r="D9" s="49">
        <v>0.03</v>
      </c>
      <c r="F9" s="9" t="s">
        <v>25</v>
      </c>
      <c r="G9" s="51">
        <f>G4*H9</f>
        <v>0</v>
      </c>
      <c r="H9" s="49">
        <v>0.03</v>
      </c>
    </row>
    <row r="10" spans="2:8" x14ac:dyDescent="0.2">
      <c r="B10" s="53">
        <f>C9</f>
        <v>41.639699999999998</v>
      </c>
      <c r="C10" s="52"/>
      <c r="D10" s="8"/>
      <c r="F10" s="53">
        <f>G9</f>
        <v>0</v>
      </c>
      <c r="G10" s="52"/>
      <c r="H10" s="8"/>
    </row>
    <row r="11" spans="2:8" x14ac:dyDescent="0.2">
      <c r="B11" s="6"/>
      <c r="C11" s="7"/>
      <c r="D11" s="8"/>
      <c r="F11" s="6"/>
      <c r="G11" s="7"/>
      <c r="H11" s="8"/>
    </row>
    <row r="12" spans="2:8" x14ac:dyDescent="0.2">
      <c r="B12" s="9" t="s">
        <v>0</v>
      </c>
      <c r="C12" s="10">
        <f>(B4+C4)*D12</f>
        <v>62541.9444</v>
      </c>
      <c r="D12" s="49">
        <v>0.12</v>
      </c>
      <c r="F12" s="9" t="s">
        <v>0</v>
      </c>
      <c r="G12" s="10">
        <f>(F4+G4)*H12</f>
        <v>0</v>
      </c>
      <c r="H12" s="49">
        <v>0.12</v>
      </c>
    </row>
    <row r="13" spans="2:8" x14ac:dyDescent="0.2">
      <c r="B13" s="19">
        <f>C13</f>
        <v>5628.7749960000001</v>
      </c>
      <c r="C13" s="10">
        <f>C12*D13</f>
        <v>5628.7749960000001</v>
      </c>
      <c r="D13" s="49">
        <v>0.09</v>
      </c>
      <c r="F13" s="19">
        <f>G13</f>
        <v>0</v>
      </c>
      <c r="G13" s="10">
        <f>G12*H13</f>
        <v>0</v>
      </c>
      <c r="H13" s="49">
        <v>0.09</v>
      </c>
    </row>
    <row r="14" spans="2:8" x14ac:dyDescent="0.2">
      <c r="B14" s="19"/>
      <c r="C14" s="22"/>
      <c r="D14" s="8"/>
      <c r="F14" s="19"/>
      <c r="G14" s="22"/>
      <c r="H14" s="8"/>
    </row>
    <row r="15" spans="2:8" ht="13.5" thickBot="1" x14ac:dyDescent="0.25">
      <c r="B15" s="6"/>
      <c r="C15" s="7"/>
      <c r="D15" s="8"/>
      <c r="F15" s="6"/>
      <c r="G15" s="7"/>
      <c r="H15" s="8"/>
    </row>
    <row r="16" spans="2:8" ht="13.5" thickBot="1" x14ac:dyDescent="0.25">
      <c r="B16" s="2" t="s">
        <v>1</v>
      </c>
      <c r="C16" s="10">
        <f>(B4+C4)*D16</f>
        <v>8338.9259199999997</v>
      </c>
      <c r="D16" s="64">
        <v>1.6E-2</v>
      </c>
      <c r="F16" s="2" t="s">
        <v>1</v>
      </c>
      <c r="G16" s="10">
        <f>(F4+G4)*H16</f>
        <v>0</v>
      </c>
      <c r="H16" s="64">
        <v>1.6E-2</v>
      </c>
    </row>
    <row r="17" spans="2:8" x14ac:dyDescent="0.2">
      <c r="B17" s="13">
        <f>C17</f>
        <v>1250.838888</v>
      </c>
      <c r="C17" s="11">
        <f>C16*D17</f>
        <v>1250.838888</v>
      </c>
      <c r="D17" s="12">
        <v>0.15</v>
      </c>
      <c r="F17" s="13">
        <f>G17</f>
        <v>0</v>
      </c>
      <c r="G17" s="11">
        <f>G16*H17</f>
        <v>0</v>
      </c>
      <c r="H17" s="12">
        <v>0.15</v>
      </c>
    </row>
    <row r="18" spans="2:8" ht="13.5" thickBot="1" x14ac:dyDescent="0.25">
      <c r="B18" s="14"/>
      <c r="C18" s="15"/>
      <c r="D18" s="16"/>
      <c r="F18" s="14"/>
      <c r="G18" s="15"/>
      <c r="H18" s="16"/>
    </row>
    <row r="20" spans="2:8" ht="13.5" thickBot="1" x14ac:dyDescent="0.25"/>
    <row r="21" spans="2:8" x14ac:dyDescent="0.2">
      <c r="B21" s="3" t="str">
        <f>'Valor Bruto'!G18</f>
        <v>SETEMBRO</v>
      </c>
      <c r="C21" s="4"/>
      <c r="D21" s="5"/>
      <c r="F21" s="3" t="str">
        <f>'Valor Bruto'!I18</f>
        <v>3° TRIMESTRE</v>
      </c>
      <c r="G21" s="4"/>
      <c r="H21" s="5"/>
    </row>
    <row r="22" spans="2:8" x14ac:dyDescent="0.2">
      <c r="B22" s="9" t="s">
        <v>32</v>
      </c>
      <c r="C22" s="9" t="s">
        <v>31</v>
      </c>
      <c r="D22" s="8"/>
      <c r="F22" s="9" t="s">
        <v>32</v>
      </c>
      <c r="G22" s="9" t="s">
        <v>31</v>
      </c>
      <c r="H22" s="8"/>
    </row>
    <row r="23" spans="2:8" x14ac:dyDescent="0.2">
      <c r="B23" s="66">
        <f>'Valor Bruto'!G21</f>
        <v>0</v>
      </c>
      <c r="C23" s="66">
        <f>'Valor Bruto'!G22</f>
        <v>0</v>
      </c>
      <c r="D23" s="8"/>
      <c r="F23" s="66">
        <f>'Valor Bruto'!I21</f>
        <v>519794.88</v>
      </c>
      <c r="G23" s="66">
        <f>'Valor Bruto'!I22</f>
        <v>1387.99</v>
      </c>
      <c r="H23" s="8"/>
    </row>
    <row r="24" spans="2:8" x14ac:dyDescent="0.2">
      <c r="B24" s="6"/>
      <c r="C24" s="7"/>
      <c r="D24" s="8"/>
      <c r="F24" s="6"/>
      <c r="G24" s="7"/>
      <c r="H24" s="8"/>
    </row>
    <row r="25" spans="2:8" x14ac:dyDescent="0.2">
      <c r="B25" s="9" t="s">
        <v>24</v>
      </c>
      <c r="C25" s="51">
        <f>C23*D25</f>
        <v>0</v>
      </c>
      <c r="D25" s="50">
        <v>6.4999999999999997E-3</v>
      </c>
      <c r="F25" s="9" t="s">
        <v>24</v>
      </c>
      <c r="G25" s="51">
        <f>G23*H25</f>
        <v>9.0219349999999991</v>
      </c>
      <c r="H25" s="50">
        <v>6.4999999999999997E-3</v>
      </c>
    </row>
    <row r="26" spans="2:8" x14ac:dyDescent="0.2">
      <c r="B26" s="21">
        <f>C25</f>
        <v>0</v>
      </c>
      <c r="C26" s="52"/>
      <c r="D26" s="8"/>
      <c r="F26" s="21">
        <f>G25</f>
        <v>9.0219349999999991</v>
      </c>
      <c r="G26" s="52"/>
      <c r="H26" s="8"/>
    </row>
    <row r="27" spans="2:8" x14ac:dyDescent="0.2">
      <c r="B27" s="6"/>
      <c r="C27" s="7"/>
      <c r="D27" s="8"/>
      <c r="F27" s="6"/>
      <c r="G27" s="7"/>
      <c r="H27" s="8"/>
    </row>
    <row r="28" spans="2:8" x14ac:dyDescent="0.2">
      <c r="B28" s="9" t="s">
        <v>25</v>
      </c>
      <c r="C28" s="51">
        <f>C23*D28</f>
        <v>0</v>
      </c>
      <c r="D28" s="49">
        <v>0.03</v>
      </c>
      <c r="F28" s="9" t="s">
        <v>25</v>
      </c>
      <c r="G28" s="51">
        <f>G23*H28</f>
        <v>41.639699999999998</v>
      </c>
      <c r="H28" s="49">
        <v>0.03</v>
      </c>
    </row>
    <row r="29" spans="2:8" x14ac:dyDescent="0.2">
      <c r="B29" s="53">
        <f>C28</f>
        <v>0</v>
      </c>
      <c r="C29" s="52"/>
      <c r="D29" s="8"/>
      <c r="F29" s="53">
        <f>G28</f>
        <v>41.639699999999998</v>
      </c>
      <c r="G29" s="52"/>
      <c r="H29" s="8"/>
    </row>
    <row r="30" spans="2:8" x14ac:dyDescent="0.2">
      <c r="B30" s="6"/>
      <c r="C30" s="7"/>
      <c r="D30" s="8"/>
      <c r="F30" s="6"/>
      <c r="G30" s="7"/>
      <c r="H30" s="8"/>
    </row>
    <row r="31" spans="2:8" x14ac:dyDescent="0.2">
      <c r="B31" s="9" t="s">
        <v>0</v>
      </c>
      <c r="C31" s="10">
        <f>(B23+C23)*D31</f>
        <v>0</v>
      </c>
      <c r="D31" s="49">
        <v>0.12</v>
      </c>
      <c r="F31" s="9" t="s">
        <v>0</v>
      </c>
      <c r="G31" s="10">
        <f>(F23+G23)*H31</f>
        <v>62541.9444</v>
      </c>
      <c r="H31" s="49">
        <v>0.12</v>
      </c>
    </row>
    <row r="32" spans="2:8" x14ac:dyDescent="0.2">
      <c r="B32" s="19">
        <f>C32</f>
        <v>0</v>
      </c>
      <c r="C32" s="10">
        <f>C31*D32</f>
        <v>0</v>
      </c>
      <c r="D32" s="49">
        <v>0.09</v>
      </c>
      <c r="F32" s="19">
        <f>G32</f>
        <v>5628.7749960000001</v>
      </c>
      <c r="G32" s="10">
        <f>G31*H32</f>
        <v>5628.7749960000001</v>
      </c>
      <c r="H32" s="49">
        <v>0.09</v>
      </c>
    </row>
    <row r="33" spans="2:8" x14ac:dyDescent="0.2">
      <c r="B33" s="19"/>
      <c r="C33" s="22"/>
      <c r="D33" s="8"/>
      <c r="F33" s="19"/>
      <c r="G33" s="22"/>
      <c r="H33" s="8"/>
    </row>
    <row r="34" spans="2:8" ht="13.5" thickBot="1" x14ac:dyDescent="0.25">
      <c r="B34" s="6"/>
      <c r="C34" s="7"/>
      <c r="D34" s="8"/>
      <c r="F34" s="6"/>
      <c r="G34" s="7"/>
      <c r="H34" s="8"/>
    </row>
    <row r="35" spans="2:8" ht="13.5" thickBot="1" x14ac:dyDescent="0.25">
      <c r="B35" s="2" t="s">
        <v>1</v>
      </c>
      <c r="C35" s="10">
        <f>(B23+C23)*D35</f>
        <v>0</v>
      </c>
      <c r="D35" s="64">
        <v>1.6E-2</v>
      </c>
      <c r="F35" s="2" t="s">
        <v>1</v>
      </c>
      <c r="G35" s="10">
        <f>(F23+G23)*H35</f>
        <v>8338.9259199999997</v>
      </c>
      <c r="H35" s="64">
        <v>1.6E-2</v>
      </c>
    </row>
    <row r="36" spans="2:8" x14ac:dyDescent="0.2">
      <c r="B36" s="13">
        <f>C36+C37</f>
        <v>0</v>
      </c>
      <c r="C36" s="11">
        <f>C35*D36</f>
        <v>0</v>
      </c>
      <c r="D36" s="12">
        <v>0.15</v>
      </c>
      <c r="F36" s="13">
        <f>G36+G37</f>
        <v>1250.838888</v>
      </c>
      <c r="G36" s="11">
        <f>G35*H36</f>
        <v>1250.838888</v>
      </c>
      <c r="H36" s="12">
        <v>0.15</v>
      </c>
    </row>
    <row r="37" spans="2:8" x14ac:dyDescent="0.2">
      <c r="B37" s="13"/>
      <c r="C37" s="11">
        <f>G37</f>
        <v>0</v>
      </c>
      <c r="D37" s="56" t="s">
        <v>2</v>
      </c>
      <c r="F37" s="13"/>
      <c r="G37" s="11">
        <f>IF(G35&lt;60000,0,(G35-60000)*10%)</f>
        <v>0</v>
      </c>
      <c r="H37" s="56" t="s">
        <v>2</v>
      </c>
    </row>
    <row r="38" spans="2:8" ht="13.5" thickBot="1" x14ac:dyDescent="0.25">
      <c r="B38" s="14"/>
      <c r="C38" s="15"/>
      <c r="D38" s="16"/>
      <c r="F38" s="14"/>
      <c r="G38" s="15"/>
      <c r="H38" s="16"/>
    </row>
  </sheetData>
  <sheetProtection sheet="1" objects="1" scenarios="1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3"/>
  <sheetViews>
    <sheetView workbookViewId="0"/>
  </sheetViews>
  <sheetFormatPr defaultRowHeight="12.75" x14ac:dyDescent="0.2"/>
  <cols>
    <col min="2" max="2" width="21.7109375" customWidth="1"/>
    <col min="3" max="3" width="21.7109375" bestFit="1" customWidth="1"/>
    <col min="4" max="4" width="8.5703125" bestFit="1" customWidth="1"/>
    <col min="6" max="6" width="21.7109375" customWidth="1"/>
    <col min="7" max="7" width="21.7109375" bestFit="1" customWidth="1"/>
    <col min="8" max="8" width="8.5703125" bestFit="1" customWidth="1"/>
  </cols>
  <sheetData>
    <row r="1" spans="2:8" ht="13.5" thickBot="1" x14ac:dyDescent="0.25"/>
    <row r="2" spans="2:8" x14ac:dyDescent="0.2">
      <c r="B2" s="3" t="str">
        <f>'Valor Bruto'!C26</f>
        <v>OUTUBRO</v>
      </c>
      <c r="C2" s="4"/>
      <c r="D2" s="5"/>
      <c r="F2" s="3" t="str">
        <f>'Valor Bruto'!E26</f>
        <v>NOVEMBRO</v>
      </c>
      <c r="G2" s="4"/>
      <c r="H2" s="5"/>
    </row>
    <row r="3" spans="2:8" x14ac:dyDescent="0.2">
      <c r="B3" s="9" t="s">
        <v>32</v>
      </c>
      <c r="C3" s="9" t="s">
        <v>31</v>
      </c>
      <c r="D3" s="8"/>
      <c r="F3" s="9" t="s">
        <v>32</v>
      </c>
      <c r="G3" s="9" t="s">
        <v>31</v>
      </c>
      <c r="H3" s="8"/>
    </row>
    <row r="4" spans="2:8" x14ac:dyDescent="0.2">
      <c r="B4" s="66">
        <f>'Valor Bruto'!C29</f>
        <v>0</v>
      </c>
      <c r="C4" s="66">
        <f>'Valor Bruto'!C30</f>
        <v>0</v>
      </c>
      <c r="D4" s="20"/>
      <c r="F4" s="66">
        <f>'Valor Bruto'!E29</f>
        <v>0</v>
      </c>
      <c r="G4" s="66">
        <f>'Valor Bruto'!E30</f>
        <v>0</v>
      </c>
      <c r="H4" s="8"/>
    </row>
    <row r="5" spans="2:8" x14ac:dyDescent="0.2">
      <c r="B5" s="21"/>
      <c r="C5" s="22"/>
      <c r="D5" s="8"/>
      <c r="F5" s="6"/>
      <c r="G5" s="7"/>
      <c r="H5" s="8"/>
    </row>
    <row r="6" spans="2:8" x14ac:dyDescent="0.2">
      <c r="B6" s="9" t="s">
        <v>24</v>
      </c>
      <c r="C6" s="51">
        <f>C4*D6</f>
        <v>0</v>
      </c>
      <c r="D6" s="50">
        <v>6.4999999999999997E-3</v>
      </c>
      <c r="F6" s="9" t="s">
        <v>24</v>
      </c>
      <c r="G6" s="51">
        <f>G4*H6</f>
        <v>0</v>
      </c>
      <c r="H6" s="50">
        <v>6.4999999999999997E-3</v>
      </c>
    </row>
    <row r="7" spans="2:8" x14ac:dyDescent="0.2">
      <c r="B7" s="21">
        <f>C6</f>
        <v>0</v>
      </c>
      <c r="C7" s="52"/>
      <c r="D7" s="8"/>
      <c r="F7" s="21">
        <f>G6</f>
        <v>0</v>
      </c>
      <c r="G7" s="52"/>
      <c r="H7" s="8"/>
    </row>
    <row r="8" spans="2:8" x14ac:dyDescent="0.2">
      <c r="B8" s="6"/>
      <c r="C8" s="7"/>
      <c r="D8" s="8"/>
      <c r="F8" s="6"/>
      <c r="G8" s="7"/>
      <c r="H8" s="8"/>
    </row>
    <row r="9" spans="2:8" x14ac:dyDescent="0.2">
      <c r="B9" s="9" t="s">
        <v>25</v>
      </c>
      <c r="C9" s="51">
        <f>C4*D9</f>
        <v>0</v>
      </c>
      <c r="D9" s="49">
        <v>0.03</v>
      </c>
      <c r="F9" s="9" t="s">
        <v>25</v>
      </c>
      <c r="G9" s="51">
        <f>G4*H9</f>
        <v>0</v>
      </c>
      <c r="H9" s="49">
        <v>0.03</v>
      </c>
    </row>
    <row r="10" spans="2:8" x14ac:dyDescent="0.2">
      <c r="B10" s="53">
        <f>C9</f>
        <v>0</v>
      </c>
      <c r="C10" s="52"/>
      <c r="D10" s="8"/>
      <c r="F10" s="53">
        <f>G9</f>
        <v>0</v>
      </c>
      <c r="G10" s="52"/>
      <c r="H10" s="8"/>
    </row>
    <row r="11" spans="2:8" x14ac:dyDescent="0.2">
      <c r="B11" s="6"/>
      <c r="C11" s="7"/>
      <c r="D11" s="8"/>
      <c r="F11" s="6"/>
      <c r="G11" s="7"/>
      <c r="H11" s="8"/>
    </row>
    <row r="12" spans="2:8" x14ac:dyDescent="0.2">
      <c r="B12" s="9" t="s">
        <v>0</v>
      </c>
      <c r="C12" s="10">
        <f>(B4+C4)*D12</f>
        <v>0</v>
      </c>
      <c r="D12" s="49">
        <v>0.12</v>
      </c>
      <c r="F12" s="9" t="s">
        <v>0</v>
      </c>
      <c r="G12" s="10">
        <f>(F4+G4)*H12</f>
        <v>0</v>
      </c>
      <c r="H12" s="49">
        <v>0.12</v>
      </c>
    </row>
    <row r="13" spans="2:8" x14ac:dyDescent="0.2">
      <c r="B13" s="19">
        <f>C13</f>
        <v>0</v>
      </c>
      <c r="C13" s="10">
        <f>C12*D13</f>
        <v>0</v>
      </c>
      <c r="D13" s="49">
        <v>0.09</v>
      </c>
      <c r="F13" s="19">
        <f>G13</f>
        <v>0</v>
      </c>
      <c r="G13" s="10">
        <f>G12*H13</f>
        <v>0</v>
      </c>
      <c r="H13" s="49">
        <v>0.09</v>
      </c>
    </row>
    <row r="14" spans="2:8" x14ac:dyDescent="0.2">
      <c r="B14" s="19"/>
      <c r="C14" s="22"/>
      <c r="D14" s="8"/>
      <c r="F14" s="19"/>
      <c r="G14" s="22"/>
      <c r="H14" s="8"/>
    </row>
    <row r="15" spans="2:8" ht="13.5" thickBot="1" x14ac:dyDescent="0.25">
      <c r="B15" s="6"/>
      <c r="C15" s="7"/>
      <c r="D15" s="8"/>
      <c r="F15" s="6"/>
      <c r="G15" s="7"/>
      <c r="H15" s="8"/>
    </row>
    <row r="16" spans="2:8" ht="13.5" thickBot="1" x14ac:dyDescent="0.25">
      <c r="B16" s="2" t="s">
        <v>1</v>
      </c>
      <c r="C16" s="10">
        <f>(B4+C4)*D16</f>
        <v>0</v>
      </c>
      <c r="D16" s="64">
        <v>1.6E-2</v>
      </c>
      <c r="F16" s="2" t="s">
        <v>1</v>
      </c>
      <c r="G16" s="10">
        <f>(F4+G4)*H16</f>
        <v>0</v>
      </c>
      <c r="H16" s="64">
        <v>1.6E-2</v>
      </c>
    </row>
    <row r="17" spans="2:8" x14ac:dyDescent="0.2">
      <c r="B17" s="13">
        <f>C17</f>
        <v>0</v>
      </c>
      <c r="C17" s="11">
        <f>C16*D17</f>
        <v>0</v>
      </c>
      <c r="D17" s="12">
        <v>0.15</v>
      </c>
      <c r="F17" s="13">
        <f>G17</f>
        <v>0</v>
      </c>
      <c r="G17" s="11">
        <f>G16*H17</f>
        <v>0</v>
      </c>
      <c r="H17" s="12">
        <v>0.15</v>
      </c>
    </row>
    <row r="18" spans="2:8" ht="13.5" thickBot="1" x14ac:dyDescent="0.25">
      <c r="B18" s="14"/>
      <c r="C18" s="15"/>
      <c r="D18" s="16"/>
      <c r="F18" s="14"/>
      <c r="G18" s="15"/>
      <c r="H18" s="16"/>
    </row>
    <row r="20" spans="2:8" ht="13.5" thickBot="1" x14ac:dyDescent="0.25"/>
    <row r="21" spans="2:8" x14ac:dyDescent="0.2">
      <c r="B21" s="3" t="str">
        <f>'Valor Bruto'!G26</f>
        <v>DEZEMBRO</v>
      </c>
      <c r="C21" s="4"/>
      <c r="D21" s="5"/>
      <c r="F21" s="3" t="str">
        <f>'Valor Bruto'!I26</f>
        <v>4° TRIMESTRE</v>
      </c>
      <c r="G21" s="4"/>
      <c r="H21" s="5"/>
    </row>
    <row r="22" spans="2:8" x14ac:dyDescent="0.2">
      <c r="B22" s="9" t="s">
        <v>32</v>
      </c>
      <c r="C22" s="9" t="s">
        <v>31</v>
      </c>
      <c r="D22" s="8"/>
      <c r="F22" s="9" t="s">
        <v>32</v>
      </c>
      <c r="G22" s="9" t="s">
        <v>31</v>
      </c>
      <c r="H22" s="8"/>
    </row>
    <row r="23" spans="2:8" x14ac:dyDescent="0.2">
      <c r="B23" s="66">
        <f>'Valor Bruto'!G29</f>
        <v>0</v>
      </c>
      <c r="C23" s="66">
        <f>'Valor Bruto'!G30</f>
        <v>0</v>
      </c>
      <c r="D23" s="8"/>
      <c r="F23" s="66">
        <f>'Valor Bruto'!I29</f>
        <v>0</v>
      </c>
      <c r="G23" s="66">
        <f>'Valor Bruto'!I30</f>
        <v>0</v>
      </c>
      <c r="H23" s="8"/>
    </row>
    <row r="24" spans="2:8" x14ac:dyDescent="0.2">
      <c r="B24" s="6"/>
      <c r="C24" s="7"/>
      <c r="D24" s="8"/>
      <c r="F24" s="6"/>
      <c r="G24" s="7"/>
      <c r="H24" s="8"/>
    </row>
    <row r="25" spans="2:8" x14ac:dyDescent="0.2">
      <c r="B25" s="9" t="s">
        <v>24</v>
      </c>
      <c r="C25" s="51">
        <f>C23*D25</f>
        <v>0</v>
      </c>
      <c r="D25" s="50">
        <v>6.4999999999999997E-3</v>
      </c>
      <c r="F25" s="9" t="s">
        <v>24</v>
      </c>
      <c r="G25" s="51">
        <f>G23*H25</f>
        <v>0</v>
      </c>
      <c r="H25" s="50">
        <v>6.4999999999999997E-3</v>
      </c>
    </row>
    <row r="26" spans="2:8" x14ac:dyDescent="0.2">
      <c r="B26" s="21">
        <f>C25</f>
        <v>0</v>
      </c>
      <c r="C26" s="52"/>
      <c r="D26" s="8"/>
      <c r="F26" s="21">
        <f>G25</f>
        <v>0</v>
      </c>
      <c r="G26" s="52"/>
      <c r="H26" s="8"/>
    </row>
    <row r="27" spans="2:8" x14ac:dyDescent="0.2">
      <c r="B27" s="6"/>
      <c r="C27" s="7"/>
      <c r="D27" s="8"/>
      <c r="F27" s="6"/>
      <c r="G27" s="7"/>
      <c r="H27" s="8"/>
    </row>
    <row r="28" spans="2:8" x14ac:dyDescent="0.2">
      <c r="B28" s="9" t="s">
        <v>25</v>
      </c>
      <c r="C28" s="51">
        <f>C23*D28</f>
        <v>0</v>
      </c>
      <c r="D28" s="49">
        <v>0.03</v>
      </c>
      <c r="F28" s="9" t="s">
        <v>25</v>
      </c>
      <c r="G28" s="51">
        <f>G23*H28</f>
        <v>0</v>
      </c>
      <c r="H28" s="49">
        <v>0.03</v>
      </c>
    </row>
    <row r="29" spans="2:8" x14ac:dyDescent="0.2">
      <c r="B29" s="53">
        <f>C28</f>
        <v>0</v>
      </c>
      <c r="C29" s="52"/>
      <c r="D29" s="8"/>
      <c r="F29" s="53">
        <f>G28</f>
        <v>0</v>
      </c>
      <c r="G29" s="52"/>
      <c r="H29" s="8"/>
    </row>
    <row r="30" spans="2:8" x14ac:dyDescent="0.2">
      <c r="B30" s="6"/>
      <c r="C30" s="7"/>
      <c r="D30" s="8"/>
      <c r="F30" s="6"/>
      <c r="G30" s="7"/>
      <c r="H30" s="8"/>
    </row>
    <row r="31" spans="2:8" x14ac:dyDescent="0.2">
      <c r="B31" s="9" t="s">
        <v>0</v>
      </c>
      <c r="C31" s="10">
        <f>(B23+C23)*D31</f>
        <v>0</v>
      </c>
      <c r="D31" s="49">
        <v>0.12</v>
      </c>
      <c r="F31" s="9" t="s">
        <v>0</v>
      </c>
      <c r="G31" s="10">
        <f>(F23+G23)*H31</f>
        <v>0</v>
      </c>
      <c r="H31" s="49">
        <v>0.12</v>
      </c>
    </row>
    <row r="32" spans="2:8" x14ac:dyDescent="0.2">
      <c r="B32" s="19">
        <f>C32</f>
        <v>0</v>
      </c>
      <c r="C32" s="10">
        <f>C31*D32</f>
        <v>0</v>
      </c>
      <c r="D32" s="49">
        <v>0.09</v>
      </c>
      <c r="F32" s="19">
        <f>G32</f>
        <v>0</v>
      </c>
      <c r="G32" s="10">
        <f>G31*H32</f>
        <v>0</v>
      </c>
      <c r="H32" s="49">
        <v>0.09</v>
      </c>
    </row>
    <row r="33" spans="2:8" x14ac:dyDescent="0.2">
      <c r="B33" s="19"/>
      <c r="C33" s="22"/>
      <c r="D33" s="8"/>
      <c r="F33" s="19"/>
      <c r="G33" s="22"/>
      <c r="H33" s="8"/>
    </row>
    <row r="34" spans="2:8" ht="13.5" thickBot="1" x14ac:dyDescent="0.25">
      <c r="B34" s="6"/>
      <c r="C34" s="7"/>
      <c r="D34" s="8"/>
      <c r="F34" s="6"/>
      <c r="G34" s="7"/>
      <c r="H34" s="8"/>
    </row>
    <row r="35" spans="2:8" ht="13.5" thickBot="1" x14ac:dyDescent="0.25">
      <c r="B35" s="2" t="s">
        <v>1</v>
      </c>
      <c r="C35" s="10">
        <f>(B23+C23)*D35</f>
        <v>0</v>
      </c>
      <c r="D35" s="64">
        <v>1.6E-2</v>
      </c>
      <c r="F35" s="2" t="s">
        <v>1</v>
      </c>
      <c r="G35" s="10">
        <f>(F23+G23)*H35</f>
        <v>0</v>
      </c>
      <c r="H35" s="64">
        <v>1.6E-2</v>
      </c>
    </row>
    <row r="36" spans="2:8" x14ac:dyDescent="0.2">
      <c r="B36" s="13">
        <f>C36+C37</f>
        <v>0</v>
      </c>
      <c r="C36" s="11">
        <f>C35*D36</f>
        <v>0</v>
      </c>
      <c r="D36" s="12">
        <v>0.15</v>
      </c>
      <c r="F36" s="13">
        <f>G36+G37</f>
        <v>0</v>
      </c>
      <c r="G36" s="11">
        <f>G35*H36</f>
        <v>0</v>
      </c>
      <c r="H36" s="12">
        <v>0.15</v>
      </c>
    </row>
    <row r="37" spans="2:8" x14ac:dyDescent="0.2">
      <c r="B37" s="13"/>
      <c r="C37" s="11">
        <f>G37</f>
        <v>0</v>
      </c>
      <c r="D37" s="56" t="s">
        <v>2</v>
      </c>
      <c r="F37" s="13"/>
      <c r="G37" s="11">
        <f>IF(G35&lt;60000,0,(G35-60000)*10%)</f>
        <v>0</v>
      </c>
      <c r="H37" s="56" t="s">
        <v>2</v>
      </c>
    </row>
    <row r="38" spans="2:8" ht="13.5" thickBot="1" x14ac:dyDescent="0.25">
      <c r="B38" s="14"/>
      <c r="C38" s="15"/>
      <c r="D38" s="16"/>
      <c r="F38" s="14"/>
      <c r="G38" s="15"/>
      <c r="H38" s="16"/>
    </row>
    <row r="42" spans="2:8" ht="15" x14ac:dyDescent="0.2">
      <c r="B42" s="17"/>
    </row>
    <row r="43" spans="2:8" ht="15.75" x14ac:dyDescent="0.25">
      <c r="B43" s="18"/>
    </row>
  </sheetData>
  <sheetProtection sheet="1" objects="1" scenarios="1"/>
  <pageMargins left="0.78740157499999996" right="0.78740157499999996" top="0.984251969" bottom="0.984251969" header="0.49212598499999999" footer="0.49212598499999999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2"/>
  <sheetViews>
    <sheetView zoomScaleNormal="100" workbookViewId="0"/>
  </sheetViews>
  <sheetFormatPr defaultRowHeight="12.75" x14ac:dyDescent="0.2"/>
  <cols>
    <col min="2" max="2" width="19.7109375" customWidth="1"/>
    <col min="3" max="3" width="21.7109375" customWidth="1"/>
    <col min="4" max="4" width="8.5703125" customWidth="1"/>
    <col min="5" max="5" width="4.7109375" customWidth="1"/>
    <col min="6" max="6" width="19.7109375" customWidth="1"/>
    <col min="7" max="7" width="21.7109375" bestFit="1" customWidth="1"/>
    <col min="8" max="8" width="8.5703125" customWidth="1"/>
  </cols>
  <sheetData>
    <row r="1" spans="2:8" ht="13.5" thickBot="1" x14ac:dyDescent="0.25"/>
    <row r="2" spans="2:8" ht="19.5" x14ac:dyDescent="0.2">
      <c r="B2" s="69" t="s">
        <v>27</v>
      </c>
      <c r="C2" s="70"/>
      <c r="D2" s="70"/>
      <c r="E2" s="70"/>
      <c r="F2" s="70"/>
      <c r="G2" s="70"/>
      <c r="H2" s="71"/>
    </row>
    <row r="3" spans="2:8" ht="19.5" x14ac:dyDescent="0.2">
      <c r="B3" s="72" t="s">
        <v>28</v>
      </c>
      <c r="C3" s="73"/>
      <c r="D3" s="73"/>
      <c r="E3" s="73"/>
      <c r="F3" s="73"/>
      <c r="G3" s="73"/>
      <c r="H3" s="74"/>
    </row>
    <row r="4" spans="2:8" ht="20.25" thickBot="1" x14ac:dyDescent="0.25">
      <c r="B4" s="75" t="s">
        <v>29</v>
      </c>
      <c r="C4" s="76"/>
      <c r="D4" s="76"/>
      <c r="E4" s="76"/>
      <c r="F4" s="76"/>
      <c r="G4" s="76"/>
      <c r="H4" s="77"/>
    </row>
    <row r="5" spans="2:8" ht="13.5" thickBot="1" x14ac:dyDescent="0.25"/>
    <row r="6" spans="2:8" x14ac:dyDescent="0.2">
      <c r="B6" s="3" t="s">
        <v>16</v>
      </c>
      <c r="C6" s="4"/>
      <c r="D6" s="5"/>
      <c r="F6" s="3" t="s">
        <v>17</v>
      </c>
      <c r="G6" s="4"/>
      <c r="H6" s="5"/>
    </row>
    <row r="7" spans="2:8" x14ac:dyDescent="0.2">
      <c r="B7" s="9" t="s">
        <v>23</v>
      </c>
      <c r="C7" s="47" t="s">
        <v>23</v>
      </c>
      <c r="D7" s="8"/>
      <c r="F7" s="45" t="s">
        <v>23</v>
      </c>
      <c r="G7" s="1" t="s">
        <v>23</v>
      </c>
      <c r="H7" s="8"/>
    </row>
    <row r="8" spans="2:8" x14ac:dyDescent="0.2">
      <c r="B8" s="66">
        <f>'1ª Trimestre'!F23</f>
        <v>1460034.3099999998</v>
      </c>
      <c r="C8" s="10">
        <f>'1ª Trimestre'!G23</f>
        <v>2600.62</v>
      </c>
      <c r="D8" s="8"/>
      <c r="F8" s="66">
        <f>'2ª Trimestre'!F23</f>
        <v>1816656.5699999998</v>
      </c>
      <c r="G8" s="10">
        <f>'2ª Trimestre'!G23</f>
        <v>5504.4800000000005</v>
      </c>
      <c r="H8" s="8"/>
    </row>
    <row r="9" spans="2:8" x14ac:dyDescent="0.2">
      <c r="B9" s="6"/>
      <c r="C9" s="7"/>
      <c r="D9" s="8"/>
      <c r="F9" s="6"/>
      <c r="G9" s="48"/>
      <c r="H9" s="8"/>
    </row>
    <row r="10" spans="2:8" x14ac:dyDescent="0.2">
      <c r="B10" s="9" t="s">
        <v>24</v>
      </c>
      <c r="C10" s="51">
        <f>C8*D10</f>
        <v>16.904029999999999</v>
      </c>
      <c r="D10" s="50">
        <v>6.4999999999999997E-3</v>
      </c>
      <c r="F10" s="9" t="s">
        <v>24</v>
      </c>
      <c r="G10" s="51">
        <f>G8*H10</f>
        <v>35.779119999999999</v>
      </c>
      <c r="H10" s="50">
        <v>6.4999999999999997E-3</v>
      </c>
    </row>
    <row r="11" spans="2:8" x14ac:dyDescent="0.2">
      <c r="B11" s="21">
        <f>C10</f>
        <v>16.904029999999999</v>
      </c>
      <c r="C11" s="52"/>
      <c r="D11" s="8"/>
      <c r="F11" s="21">
        <f>G10</f>
        <v>35.779119999999999</v>
      </c>
      <c r="G11" s="52"/>
      <c r="H11" s="8"/>
    </row>
    <row r="12" spans="2:8" x14ac:dyDescent="0.2">
      <c r="B12" s="6"/>
      <c r="C12" s="7"/>
      <c r="D12" s="8"/>
      <c r="F12" s="6"/>
      <c r="G12" s="7"/>
      <c r="H12" s="8"/>
    </row>
    <row r="13" spans="2:8" x14ac:dyDescent="0.2">
      <c r="B13" s="9" t="s">
        <v>25</v>
      </c>
      <c r="C13" s="51">
        <f>C8*D13</f>
        <v>78.018599999999992</v>
      </c>
      <c r="D13" s="49">
        <v>0.03</v>
      </c>
      <c r="F13" s="9" t="s">
        <v>25</v>
      </c>
      <c r="G13" s="51">
        <f>G8*H13</f>
        <v>165.1344</v>
      </c>
      <c r="H13" s="49">
        <v>0.03</v>
      </c>
    </row>
    <row r="14" spans="2:8" x14ac:dyDescent="0.2">
      <c r="B14" s="53">
        <f>C13</f>
        <v>78.018599999999992</v>
      </c>
      <c r="C14" s="52"/>
      <c r="D14" s="8"/>
      <c r="F14" s="53">
        <f>G13</f>
        <v>165.1344</v>
      </c>
      <c r="G14" s="52"/>
      <c r="H14" s="8"/>
    </row>
    <row r="15" spans="2:8" x14ac:dyDescent="0.2">
      <c r="B15" s="6"/>
      <c r="C15" s="7"/>
      <c r="D15" s="8"/>
      <c r="F15" s="6"/>
      <c r="G15" s="7"/>
      <c r="H15" s="8"/>
    </row>
    <row r="16" spans="2:8" x14ac:dyDescent="0.2">
      <c r="B16" s="9" t="s">
        <v>0</v>
      </c>
      <c r="C16" s="10">
        <f>(B8+C8)*D16</f>
        <v>175516.19159999999</v>
      </c>
      <c r="D16" s="49">
        <v>0.12</v>
      </c>
      <c r="F16" s="9" t="s">
        <v>0</v>
      </c>
      <c r="G16" s="10">
        <f>(F8+G8)*H16</f>
        <v>218659.32599999997</v>
      </c>
      <c r="H16" s="49">
        <v>0.12</v>
      </c>
    </row>
    <row r="17" spans="2:8" x14ac:dyDescent="0.2">
      <c r="B17" s="19">
        <f>C17</f>
        <v>15796.457243999999</v>
      </c>
      <c r="C17" s="10">
        <f>C16*D17</f>
        <v>15796.457243999999</v>
      </c>
      <c r="D17" s="49">
        <v>0.09</v>
      </c>
      <c r="F17" s="19">
        <f>G17</f>
        <v>19679.339339999995</v>
      </c>
      <c r="G17" s="10">
        <f>G16*H17</f>
        <v>19679.339339999995</v>
      </c>
      <c r="H17" s="49">
        <v>0.09</v>
      </c>
    </row>
    <row r="18" spans="2:8" x14ac:dyDescent="0.2">
      <c r="B18" s="19"/>
      <c r="C18" s="22"/>
      <c r="D18" s="8"/>
      <c r="F18" s="19"/>
      <c r="G18" s="22"/>
      <c r="H18" s="8"/>
    </row>
    <row r="19" spans="2:8" ht="13.5" thickBot="1" x14ac:dyDescent="0.25">
      <c r="B19" s="6"/>
      <c r="C19" s="7"/>
      <c r="D19" s="8"/>
      <c r="F19" s="6"/>
      <c r="G19" s="7"/>
      <c r="H19" s="8"/>
    </row>
    <row r="20" spans="2:8" ht="13.5" thickBot="1" x14ac:dyDescent="0.25">
      <c r="B20" s="2" t="s">
        <v>1</v>
      </c>
      <c r="C20" s="10">
        <f>(B8+C8)*D20</f>
        <v>23402.158879999999</v>
      </c>
      <c r="D20" s="64">
        <v>1.6E-2</v>
      </c>
      <c r="F20" s="2" t="s">
        <v>1</v>
      </c>
      <c r="G20" s="10">
        <f>(F8+G8)*H20</f>
        <v>29154.576799999999</v>
      </c>
      <c r="H20" s="64">
        <v>1.6E-2</v>
      </c>
    </row>
    <row r="21" spans="2:8" x14ac:dyDescent="0.2">
      <c r="B21" s="13">
        <f>C21+C22</f>
        <v>3510.3238319999996</v>
      </c>
      <c r="C21" s="11">
        <f>C20*D21</f>
        <v>3510.3238319999996</v>
      </c>
      <c r="D21" s="12">
        <v>0.15</v>
      </c>
      <c r="F21" s="13">
        <f>G21+G22</f>
        <v>4373.1865199999993</v>
      </c>
      <c r="G21" s="11">
        <f>G20*H21</f>
        <v>4373.1865199999993</v>
      </c>
      <c r="H21" s="12">
        <v>0.15</v>
      </c>
    </row>
    <row r="22" spans="2:8" x14ac:dyDescent="0.2">
      <c r="B22" s="13"/>
      <c r="C22" s="11">
        <f>IF(C20&lt;60000,0,(C20-60000)*10%)</f>
        <v>0</v>
      </c>
      <c r="D22" s="56" t="s">
        <v>2</v>
      </c>
      <c r="F22" s="13"/>
      <c r="G22" s="11">
        <f>IF(G20&lt;60000,0,(G20-60000)*10%)</f>
        <v>0</v>
      </c>
      <c r="H22" s="56" t="s">
        <v>2</v>
      </c>
    </row>
    <row r="23" spans="2:8" ht="13.5" thickBot="1" x14ac:dyDescent="0.25">
      <c r="B23" s="14"/>
      <c r="C23" s="15"/>
      <c r="D23" s="16"/>
      <c r="F23" s="14"/>
      <c r="G23" s="15"/>
      <c r="H23" s="16"/>
    </row>
    <row r="25" spans="2:8" ht="13.5" thickBot="1" x14ac:dyDescent="0.25"/>
    <row r="26" spans="2:8" x14ac:dyDescent="0.2">
      <c r="B26" s="3" t="s">
        <v>18</v>
      </c>
      <c r="C26" s="4"/>
      <c r="D26" s="5"/>
      <c r="F26" s="3" t="s">
        <v>19</v>
      </c>
      <c r="G26" s="4"/>
      <c r="H26" s="5"/>
    </row>
    <row r="27" spans="2:8" x14ac:dyDescent="0.2">
      <c r="B27" s="9" t="s">
        <v>23</v>
      </c>
      <c r="C27" s="47" t="s">
        <v>23</v>
      </c>
      <c r="D27" s="8"/>
      <c r="F27" s="9" t="s">
        <v>23</v>
      </c>
      <c r="G27" s="47" t="s">
        <v>23</v>
      </c>
      <c r="H27" s="8"/>
    </row>
    <row r="28" spans="2:8" x14ac:dyDescent="0.2">
      <c r="B28" s="66">
        <f>'3ª Trimestre'!F23</f>
        <v>519794.88</v>
      </c>
      <c r="C28" s="10">
        <f>'3ª Trimestre'!G23</f>
        <v>1387.99</v>
      </c>
      <c r="D28" s="8"/>
      <c r="F28" s="66">
        <f>'4ª Trimestre'!F23</f>
        <v>0</v>
      </c>
      <c r="G28" s="10">
        <f>'4ª Trimestre'!G23</f>
        <v>0</v>
      </c>
      <c r="H28" s="8"/>
    </row>
    <row r="29" spans="2:8" x14ac:dyDescent="0.2">
      <c r="B29" s="6"/>
      <c r="C29" s="7"/>
      <c r="D29" s="8"/>
      <c r="F29" s="6"/>
      <c r="G29" s="7"/>
      <c r="H29" s="8"/>
    </row>
    <row r="30" spans="2:8" x14ac:dyDescent="0.2">
      <c r="B30" s="9" t="s">
        <v>24</v>
      </c>
      <c r="C30" s="51">
        <f>C28*D30</f>
        <v>9.0219349999999991</v>
      </c>
      <c r="D30" s="50">
        <v>6.4999999999999997E-3</v>
      </c>
      <c r="F30" s="9" t="s">
        <v>24</v>
      </c>
      <c r="G30" s="51">
        <f>G28*H30</f>
        <v>0</v>
      </c>
      <c r="H30" s="50">
        <v>6.4999999999999997E-3</v>
      </c>
    </row>
    <row r="31" spans="2:8" x14ac:dyDescent="0.2">
      <c r="B31" s="21">
        <f>C30</f>
        <v>9.0219349999999991</v>
      </c>
      <c r="C31" s="52"/>
      <c r="D31" s="8"/>
      <c r="F31" s="21">
        <f>G30</f>
        <v>0</v>
      </c>
      <c r="G31" s="52"/>
      <c r="H31" s="8"/>
    </row>
    <row r="32" spans="2:8" x14ac:dyDescent="0.2">
      <c r="B32" s="6"/>
      <c r="C32" s="7"/>
      <c r="D32" s="8"/>
      <c r="F32" s="6"/>
      <c r="G32" s="7"/>
      <c r="H32" s="8"/>
    </row>
    <row r="33" spans="2:8" x14ac:dyDescent="0.2">
      <c r="B33" s="9" t="s">
        <v>25</v>
      </c>
      <c r="C33" s="51">
        <f>C28*D33</f>
        <v>41.639699999999998</v>
      </c>
      <c r="D33" s="49">
        <v>0.03</v>
      </c>
      <c r="F33" s="9" t="s">
        <v>25</v>
      </c>
      <c r="G33" s="51">
        <f>G28*H33</f>
        <v>0</v>
      </c>
      <c r="H33" s="49">
        <v>0.03</v>
      </c>
    </row>
    <row r="34" spans="2:8" x14ac:dyDescent="0.2">
      <c r="B34" s="53">
        <f>C33</f>
        <v>41.639699999999998</v>
      </c>
      <c r="C34" s="52"/>
      <c r="D34" s="8"/>
      <c r="F34" s="53">
        <f>G33</f>
        <v>0</v>
      </c>
      <c r="G34" s="52"/>
      <c r="H34" s="8"/>
    </row>
    <row r="35" spans="2:8" x14ac:dyDescent="0.2">
      <c r="B35" s="6"/>
      <c r="C35" s="7"/>
      <c r="D35" s="8"/>
      <c r="F35" s="6"/>
      <c r="G35" s="7"/>
      <c r="H35" s="8"/>
    </row>
    <row r="36" spans="2:8" x14ac:dyDescent="0.2">
      <c r="B36" s="9" t="s">
        <v>0</v>
      </c>
      <c r="C36" s="10">
        <f>(B28+C28)*D36</f>
        <v>62541.9444</v>
      </c>
      <c r="D36" s="49">
        <v>0.12</v>
      </c>
      <c r="F36" s="9" t="s">
        <v>0</v>
      </c>
      <c r="G36" s="10">
        <f>(F28+G28)*H36</f>
        <v>0</v>
      </c>
      <c r="H36" s="49">
        <v>0.12</v>
      </c>
    </row>
    <row r="37" spans="2:8" x14ac:dyDescent="0.2">
      <c r="B37" s="19">
        <f>C37</f>
        <v>5628.7749960000001</v>
      </c>
      <c r="C37" s="10">
        <f>C36*D37</f>
        <v>5628.7749960000001</v>
      </c>
      <c r="D37" s="49">
        <v>0.09</v>
      </c>
      <c r="F37" s="19">
        <f>G37</f>
        <v>0</v>
      </c>
      <c r="G37" s="10">
        <f>G36*H37</f>
        <v>0</v>
      </c>
      <c r="H37" s="49">
        <v>0.09</v>
      </c>
    </row>
    <row r="38" spans="2:8" x14ac:dyDescent="0.2">
      <c r="B38" s="19"/>
      <c r="C38" s="22"/>
      <c r="D38" s="8"/>
      <c r="F38" s="19"/>
      <c r="G38" s="22"/>
      <c r="H38" s="8"/>
    </row>
    <row r="39" spans="2:8" ht="13.5" thickBot="1" x14ac:dyDescent="0.25">
      <c r="B39" s="6"/>
      <c r="C39" s="7"/>
      <c r="D39" s="8"/>
      <c r="F39" s="6"/>
      <c r="G39" s="7"/>
      <c r="H39" s="8"/>
    </row>
    <row r="40" spans="2:8" ht="13.5" thickBot="1" x14ac:dyDescent="0.25">
      <c r="B40" s="2" t="s">
        <v>1</v>
      </c>
      <c r="C40" s="10">
        <f>(B28+C28)*D40</f>
        <v>8338.9259199999997</v>
      </c>
      <c r="D40" s="64">
        <v>1.6E-2</v>
      </c>
      <c r="F40" s="2" t="s">
        <v>1</v>
      </c>
      <c r="G40" s="10">
        <f>(F28+G28)*H40</f>
        <v>0</v>
      </c>
      <c r="H40" s="64">
        <v>1.6E-2</v>
      </c>
    </row>
    <row r="41" spans="2:8" x14ac:dyDescent="0.2">
      <c r="B41" s="13">
        <f>C41+C42</f>
        <v>1250.838888</v>
      </c>
      <c r="C41" s="11">
        <f>C40*D41</f>
        <v>1250.838888</v>
      </c>
      <c r="D41" s="12">
        <v>0.15</v>
      </c>
      <c r="F41" s="13">
        <f>G41+G42</f>
        <v>0</v>
      </c>
      <c r="G41" s="11">
        <f>G40*H41</f>
        <v>0</v>
      </c>
      <c r="H41" s="12">
        <v>0.15</v>
      </c>
    </row>
    <row r="42" spans="2:8" x14ac:dyDescent="0.2">
      <c r="B42" s="13"/>
      <c r="C42" s="11">
        <f>IF(C40&lt;60000,0,(C40-60000)*10%)</f>
        <v>0</v>
      </c>
      <c r="D42" s="56" t="s">
        <v>2</v>
      </c>
      <c r="F42" s="13"/>
      <c r="G42" s="11">
        <f>IF(G40&lt;60000,0,(G40-60000)*10%)</f>
        <v>0</v>
      </c>
      <c r="H42" s="56" t="s">
        <v>2</v>
      </c>
    </row>
    <row r="43" spans="2:8" ht="13.5" thickBot="1" x14ac:dyDescent="0.25">
      <c r="B43" s="14"/>
      <c r="C43" s="15"/>
      <c r="D43" s="16"/>
      <c r="F43" s="14"/>
      <c r="G43" s="15"/>
      <c r="H43" s="16"/>
    </row>
    <row r="44" spans="2:8" x14ac:dyDescent="0.2">
      <c r="G44" s="7"/>
    </row>
    <row r="45" spans="2:8" ht="13.5" thickBot="1" x14ac:dyDescent="0.25"/>
    <row r="46" spans="2:8" x14ac:dyDescent="0.2">
      <c r="B46" s="43" t="s">
        <v>20</v>
      </c>
      <c r="C46" s="59">
        <f>C8+G8+C28+G28</f>
        <v>9493.09</v>
      </c>
    </row>
    <row r="47" spans="2:8" x14ac:dyDescent="0.2">
      <c r="B47" s="58" t="s">
        <v>24</v>
      </c>
      <c r="C47" s="60">
        <f>B11+F11+B31+F31</f>
        <v>61.705084999999997</v>
      </c>
    </row>
    <row r="48" spans="2:8" x14ac:dyDescent="0.2">
      <c r="B48" s="58" t="s">
        <v>25</v>
      </c>
      <c r="C48" s="60">
        <f>B14+F14+B34+F34</f>
        <v>284.79269999999997</v>
      </c>
    </row>
    <row r="49" spans="2:3" x14ac:dyDescent="0.2">
      <c r="B49" s="45" t="s">
        <v>21</v>
      </c>
      <c r="C49" s="61">
        <f>B17+F17+B34+F34</f>
        <v>35517.436283999996</v>
      </c>
    </row>
    <row r="50" spans="2:3" x14ac:dyDescent="0.2">
      <c r="B50" s="46" t="s">
        <v>1</v>
      </c>
      <c r="C50" s="62">
        <f>C21+G21+C41+G41</f>
        <v>9134.3492399999996</v>
      </c>
    </row>
    <row r="51" spans="2:3" ht="13.5" thickBot="1" x14ac:dyDescent="0.25">
      <c r="B51" s="44" t="s">
        <v>22</v>
      </c>
      <c r="C51" s="63">
        <f>C22+G22+C42+G42</f>
        <v>0</v>
      </c>
    </row>
    <row r="52" spans="2:3" ht="13.5" thickBot="1" x14ac:dyDescent="0.25">
      <c r="B52" s="44" t="s">
        <v>26</v>
      </c>
      <c r="C52" s="63">
        <f>SUM(C47:C51)</f>
        <v>44998.283308999991</v>
      </c>
    </row>
  </sheetData>
  <mergeCells count="3">
    <mergeCell ref="B2:H2"/>
    <mergeCell ref="B3:H3"/>
    <mergeCell ref="B4:H4"/>
  </mergeCells>
  <pageMargins left="0.78740157480314965" right="0.78740157480314965" top="0.98425196850393704" bottom="0.98425196850393704" header="0.51181102362204722" footer="0.51181102362204722"/>
  <pageSetup paperSize="9" scale="8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3</vt:i4>
      </vt:variant>
    </vt:vector>
  </HeadingPairs>
  <TitlesOfParts>
    <vt:vector size="9" baseType="lpstr">
      <vt:lpstr>Valor Bruto</vt:lpstr>
      <vt:lpstr>1ª Trimestre</vt:lpstr>
      <vt:lpstr>2ª Trimestre</vt:lpstr>
      <vt:lpstr>3ª Trimestre</vt:lpstr>
      <vt:lpstr>4ª Trimestre</vt:lpstr>
      <vt:lpstr>Resumo</vt:lpstr>
      <vt:lpstr>'1ª Trimestre'!Area_de_impressao</vt:lpstr>
      <vt:lpstr>Resumo!Area_de_impressao</vt:lpstr>
      <vt:lpstr>'Valor Bruto'!Area_de_impressao</vt:lpstr>
    </vt:vector>
  </TitlesOfParts>
  <Company>Brandão Filho Contabilidade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Barbosa Lima</dc:creator>
  <cp:lastModifiedBy>Sonia</cp:lastModifiedBy>
  <cp:lastPrinted>2015-08-13T19:52:21Z</cp:lastPrinted>
  <dcterms:created xsi:type="dcterms:W3CDTF">2015-06-05T13:40:11Z</dcterms:created>
  <dcterms:modified xsi:type="dcterms:W3CDTF">2015-08-14T13:15:40Z</dcterms:modified>
</cp:coreProperties>
</file>