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5">Resumo!$A$1:$G$17</definedName>
  </definedNames>
  <calcPr calcId="152511"/>
</workbook>
</file>

<file path=xl/calcChain.xml><?xml version="1.0" encoding="utf-8"?>
<calcChain xmlns="http://schemas.openxmlformats.org/spreadsheetml/2006/main">
  <c r="F41" i="9" l="1"/>
  <c r="F36" i="8"/>
  <c r="B36" i="8"/>
  <c r="C35" i="8" l="1"/>
  <c r="C36" i="8" s="1"/>
  <c r="C31" i="8"/>
  <c r="C32" i="8" s="1"/>
  <c r="B32" i="8" s="1"/>
  <c r="C28" i="8"/>
  <c r="B29" i="8" s="1"/>
  <c r="C25" i="8"/>
  <c r="B26" i="8" s="1"/>
  <c r="B21" i="8"/>
  <c r="F21" i="8"/>
  <c r="C23" i="8"/>
  <c r="G23" i="8"/>
  <c r="G35" i="8" s="1"/>
  <c r="G37" i="8" l="1"/>
  <c r="C37" i="8" s="1"/>
  <c r="G36" i="8"/>
  <c r="G25" i="8"/>
  <c r="F26" i="8" s="1"/>
  <c r="G28" i="8"/>
  <c r="F29" i="8" s="1"/>
  <c r="G31" i="8"/>
  <c r="G32" i="8" s="1"/>
  <c r="F32" i="8" s="1"/>
  <c r="G4" i="8"/>
  <c r="C4" i="8"/>
  <c r="F2" i="8"/>
  <c r="B2" i="8"/>
  <c r="G4" i="7"/>
  <c r="C23" i="7"/>
  <c r="C4" i="7"/>
  <c r="F21" i="7"/>
  <c r="B21" i="7"/>
  <c r="F2" i="7"/>
  <c r="B2" i="7"/>
  <c r="G4" i="6"/>
  <c r="C23" i="6"/>
  <c r="C4" i="6"/>
  <c r="F21" i="6"/>
  <c r="B21" i="6"/>
  <c r="F2" i="6"/>
  <c r="B2" i="6"/>
  <c r="C23" i="1"/>
  <c r="G4" i="1"/>
  <c r="C4" i="1"/>
  <c r="F21" i="1"/>
  <c r="B21" i="1"/>
  <c r="F2" i="1"/>
  <c r="B2" i="1"/>
  <c r="H26" i="4"/>
  <c r="G28" i="9"/>
  <c r="H19" i="4"/>
  <c r="G23" i="7"/>
  <c r="H12" i="4"/>
  <c r="G23" i="6"/>
  <c r="H5" i="4"/>
  <c r="G23" i="1"/>
  <c r="G36" i="9" l="1"/>
  <c r="G37" i="9" s="1"/>
  <c r="F37" i="9" s="1"/>
  <c r="G33" i="9"/>
  <c r="F34" i="9" s="1"/>
  <c r="G30" i="9"/>
  <c r="F31" i="9" s="1"/>
  <c r="G40" i="9"/>
  <c r="G16" i="8"/>
  <c r="G17" i="8" s="1"/>
  <c r="F17" i="8" s="1"/>
  <c r="G12" i="8"/>
  <c r="G13" i="8" s="1"/>
  <c r="F13" i="8" s="1"/>
  <c r="G9" i="8"/>
  <c r="F10" i="8" s="1"/>
  <c r="G6" i="8"/>
  <c r="F7" i="8" s="1"/>
  <c r="C16" i="8"/>
  <c r="C17" i="8" s="1"/>
  <c r="B17" i="8" s="1"/>
  <c r="C12" i="8"/>
  <c r="C13" i="8" s="1"/>
  <c r="B13" i="8" s="1"/>
  <c r="C9" i="8"/>
  <c r="B10" i="8" s="1"/>
  <c r="C6" i="8"/>
  <c r="B7" i="8" s="1"/>
  <c r="C28" i="9"/>
  <c r="G35" i="7"/>
  <c r="G31" i="7"/>
  <c r="G32" i="7" s="1"/>
  <c r="F32" i="7" s="1"/>
  <c r="G28" i="7"/>
  <c r="F29" i="7" s="1"/>
  <c r="G25" i="7"/>
  <c r="F26" i="7" s="1"/>
  <c r="C35" i="7"/>
  <c r="C36" i="7" s="1"/>
  <c r="C31" i="7"/>
  <c r="C32" i="7" s="1"/>
  <c r="B32" i="7" s="1"/>
  <c r="C28" i="7"/>
  <c r="B29" i="7" s="1"/>
  <c r="C25" i="7"/>
  <c r="B26" i="7" s="1"/>
  <c r="C16" i="7"/>
  <c r="C17" i="7" s="1"/>
  <c r="B17" i="7" s="1"/>
  <c r="C12" i="7"/>
  <c r="C13" i="7" s="1"/>
  <c r="B13" i="7" s="1"/>
  <c r="C9" i="7"/>
  <c r="B10" i="7" s="1"/>
  <c r="C6" i="7"/>
  <c r="B7" i="7" s="1"/>
  <c r="G16" i="7"/>
  <c r="G17" i="7" s="1"/>
  <c r="F17" i="7" s="1"/>
  <c r="G12" i="7"/>
  <c r="G13" i="7" s="1"/>
  <c r="F13" i="7" s="1"/>
  <c r="G9" i="7"/>
  <c r="F10" i="7" s="1"/>
  <c r="G6" i="7"/>
  <c r="F7" i="7" s="1"/>
  <c r="C31" i="6"/>
  <c r="C32" i="6" s="1"/>
  <c r="B32" i="6" s="1"/>
  <c r="C25" i="6"/>
  <c r="B26" i="6" s="1"/>
  <c r="C35" i="6"/>
  <c r="C36" i="6" s="1"/>
  <c r="C28" i="6"/>
  <c r="B29" i="6" s="1"/>
  <c r="G35" i="6"/>
  <c r="G25" i="6"/>
  <c r="F26" i="6" s="1"/>
  <c r="G31" i="6"/>
  <c r="G32" i="6" s="1"/>
  <c r="F32" i="6" s="1"/>
  <c r="G28" i="6"/>
  <c r="F29" i="6" s="1"/>
  <c r="G8" i="9"/>
  <c r="C16" i="6"/>
  <c r="C17" i="6" s="1"/>
  <c r="B17" i="6" s="1"/>
  <c r="C12" i="6"/>
  <c r="C13" i="6" s="1"/>
  <c r="B13" i="6" s="1"/>
  <c r="C9" i="6"/>
  <c r="B10" i="6" s="1"/>
  <c r="C6" i="6"/>
  <c r="B7" i="6" s="1"/>
  <c r="G16" i="6"/>
  <c r="G17" i="6" s="1"/>
  <c r="F17" i="6" s="1"/>
  <c r="G12" i="6"/>
  <c r="G13" i="6" s="1"/>
  <c r="F13" i="6" s="1"/>
  <c r="G9" i="6"/>
  <c r="F10" i="6" s="1"/>
  <c r="G6" i="6"/>
  <c r="F7" i="6" s="1"/>
  <c r="G35" i="1"/>
  <c r="G31" i="1"/>
  <c r="G32" i="1" s="1"/>
  <c r="F32" i="1" s="1"/>
  <c r="G28" i="1"/>
  <c r="F29" i="1" s="1"/>
  <c r="G25" i="1"/>
  <c r="F26" i="1" s="1"/>
  <c r="C35" i="1"/>
  <c r="C36" i="1" s="1"/>
  <c r="C31" i="1"/>
  <c r="C32" i="1" s="1"/>
  <c r="B32" i="1" s="1"/>
  <c r="C28" i="1"/>
  <c r="B29" i="1" s="1"/>
  <c r="C25" i="1"/>
  <c r="B26" i="1" s="1"/>
  <c r="G16" i="1"/>
  <c r="G17" i="1" s="1"/>
  <c r="F17" i="1" s="1"/>
  <c r="G9" i="1"/>
  <c r="F10" i="1" s="1"/>
  <c r="G12" i="1"/>
  <c r="G13" i="1" s="1"/>
  <c r="F13" i="1" s="1"/>
  <c r="G6" i="1"/>
  <c r="F7" i="1" s="1"/>
  <c r="C12" i="1"/>
  <c r="C13" i="1" s="1"/>
  <c r="B13" i="1" s="1"/>
  <c r="C9" i="1"/>
  <c r="B10" i="1" s="1"/>
  <c r="C6" i="1"/>
  <c r="B7" i="1" s="1"/>
  <c r="C8" i="9"/>
  <c r="C16" i="1"/>
  <c r="C17" i="1" s="1"/>
  <c r="B17" i="1" s="1"/>
  <c r="G36" i="1" l="1"/>
  <c r="G37" i="1"/>
  <c r="C37" i="1" s="1"/>
  <c r="B36" i="1" s="1"/>
  <c r="G42" i="9"/>
  <c r="G41" i="9"/>
  <c r="C36" i="9"/>
  <c r="C37" i="9" s="1"/>
  <c r="B37" i="9" s="1"/>
  <c r="C33" i="9"/>
  <c r="B34" i="9" s="1"/>
  <c r="C30" i="9"/>
  <c r="B31" i="9" s="1"/>
  <c r="C40" i="9"/>
  <c r="G16" i="9"/>
  <c r="G17" i="9" s="1"/>
  <c r="F17" i="9" s="1"/>
  <c r="G13" i="9"/>
  <c r="F14" i="9" s="1"/>
  <c r="G10" i="9"/>
  <c r="F11" i="9" s="1"/>
  <c r="G20" i="9"/>
  <c r="C16" i="9"/>
  <c r="C17" i="9" s="1"/>
  <c r="B17" i="9" s="1"/>
  <c r="C13" i="9"/>
  <c r="B14" i="9" s="1"/>
  <c r="C48" i="9" s="1"/>
  <c r="C10" i="9"/>
  <c r="B11" i="9" s="1"/>
  <c r="C47" i="9" s="1"/>
  <c r="C20" i="9"/>
  <c r="G37" i="7"/>
  <c r="C37" i="7" s="1"/>
  <c r="B36" i="7" s="1"/>
  <c r="G36" i="7"/>
  <c r="F36" i="7" s="1"/>
  <c r="G37" i="6"/>
  <c r="C37" i="6" s="1"/>
  <c r="B36" i="6" s="1"/>
  <c r="G36" i="6"/>
  <c r="F36" i="6" s="1"/>
  <c r="C46" i="9"/>
  <c r="C49" i="9" l="1"/>
  <c r="F36" i="1"/>
  <c r="C42" i="9"/>
  <c r="C41" i="9"/>
  <c r="B41" i="9" s="1"/>
  <c r="G22" i="9"/>
  <c r="G21" i="9"/>
  <c r="F21" i="9" s="1"/>
  <c r="C22" i="9"/>
  <c r="C51" i="9" s="1"/>
  <c r="C21" i="9"/>
  <c r="B21" i="9" l="1"/>
  <c r="C50" i="9"/>
  <c r="C52" i="9" s="1"/>
</calcChain>
</file>

<file path=xl/sharedStrings.xml><?xml version="1.0" encoding="utf-8"?>
<sst xmlns="http://schemas.openxmlformats.org/spreadsheetml/2006/main" count="158" uniqueCount="31">
  <si>
    <t>CSLL</t>
  </si>
  <si>
    <t>RECEITA TRIMESTRAL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</si>
  <si>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</si>
  <si>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</si>
  <si>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</si>
  <si>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</si>
  <si>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</si>
  <si>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</si>
  <si>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</si>
  <si>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</si>
  <si>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</si>
  <si>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</si>
  <si>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</si>
  <si>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</si>
  <si>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</si>
  <si>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</si>
  <si>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</si>
  <si>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</si>
  <si>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</si>
  <si>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</si>
  <si>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</si>
  <si>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</si>
  <si>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</si>
  <si>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</si>
  <si>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</si>
  <si>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</si>
  <si>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</si>
  <si>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</si>
  <si>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COMFIL COML DE FERRAGENS ITABAIANA LTDA</t>
  </si>
  <si>
    <t>CNPJ 06.104.484/0001-03   INSC.ESTADUAL 27.109.180-0</t>
  </si>
  <si>
    <t>ITABAIANA/SE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</si>
</sst>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="80" zoomScaleNormal="80" workbookViewId="0">
      <selection activeCell="B20" sqref="B20"/>
    </sheetView>
  </sheetViews>
  <sheetFormatPr defaultRowHeight="15" x14ac:dyDescent="0.2"/>
  <cols>
    <col min="1" max="1" width="5.7109375" style="23" customWidth="1"/>
    <col min="2" max="2" width="21.7109375" style="23" customWidth="1"/>
    <col min="3" max="3" width="5.7109375" style="23" customWidth="1"/>
    <col min="4" max="4" width="21.7109375" style="23" customWidth="1"/>
    <col min="5" max="5" width="5.7109375" style="23" customWidth="1"/>
    <col min="6" max="6" width="21.7109375" style="23" customWidth="1"/>
    <col min="7" max="7" width="5.7109375" style="23" customWidth="1"/>
    <col min="8" max="8" width="21.7109375" style="23" customWidth="1"/>
    <col min="9" max="16384" width="9.140625" style="23"/>
  </cols>
  <sheetData>
    <row r="1" spans="2:8" ht="15.75" thickBot="1" x14ac:dyDescent="0.25"/>
    <row r="2" spans="2:8" ht="15.75" x14ac:dyDescent="0.25">
      <c r="B2" s="24" t="s">
        <v>5</v>
      </c>
      <c r="C2" s="25"/>
      <c r="D2" s="26" t="s">
        <v>6</v>
      </c>
      <c r="E2" s="27"/>
      <c r="F2" s="26" t="s">
        <v>7</v>
      </c>
      <c r="G2" s="27"/>
      <c r="H2" s="26" t="s">
        <v>17</v>
      </c>
    </row>
    <row r="3" spans="2:8" ht="15.75" x14ac:dyDescent="0.25">
      <c r="B3" s="28" t="s">
        <v>4</v>
      </c>
      <c r="C3" s="25"/>
      <c r="D3" s="29" t="s">
        <v>4</v>
      </c>
      <c r="E3" s="27"/>
      <c r="F3" s="29" t="s">
        <v>4</v>
      </c>
      <c r="G3" s="27"/>
      <c r="H3" s="29" t="s">
        <v>4</v>
      </c>
    </row>
    <row r="4" spans="2:8" ht="15.75" x14ac:dyDescent="0.25">
      <c r="B4" s="25"/>
      <c r="C4" s="30"/>
      <c r="D4" s="27"/>
      <c r="E4" s="31"/>
      <c r="F4" s="27"/>
      <c r="G4" s="31"/>
      <c r="H4" s="27"/>
    </row>
    <row r="5" spans="2:8" s="32" customFormat="1" ht="15.75" x14ac:dyDescent="0.25">
      <c r="B5" s="42">
        <v>464038.12</v>
      </c>
      <c r="C5" s="33"/>
      <c r="D5" s="41">
        <v>418460.66</v>
      </c>
      <c r="E5" s="34"/>
      <c r="F5" s="41">
        <v>552374.77</v>
      </c>
      <c r="G5" s="34"/>
      <c r="H5" s="40">
        <f>B5+D5+F5</f>
        <v>1434873.55</v>
      </c>
    </row>
    <row r="6" spans="2:8" ht="16.5" thickBot="1" x14ac:dyDescent="0.3">
      <c r="B6" s="35"/>
      <c r="C6" s="25"/>
      <c r="D6" s="36"/>
      <c r="E6" s="27"/>
      <c r="F6" s="36"/>
      <c r="G6" s="27"/>
      <c r="H6" s="36"/>
    </row>
    <row r="7" spans="2:8" x14ac:dyDescent="0.2">
      <c r="B7" s="37"/>
      <c r="C7" s="37"/>
      <c r="D7" s="37"/>
      <c r="E7" s="37"/>
      <c r="F7" s="37"/>
      <c r="G7" s="37"/>
      <c r="H7" s="37"/>
    </row>
    <row r="8" spans="2:8" ht="15.75" thickBot="1" x14ac:dyDescent="0.25">
      <c r="B8" s="37"/>
      <c r="C8" s="37"/>
      <c r="D8" s="37"/>
      <c r="E8" s="37"/>
      <c r="F8" s="37"/>
      <c r="G8" s="37"/>
      <c r="H8" s="37"/>
    </row>
    <row r="9" spans="2:8" ht="15.75" x14ac:dyDescent="0.25">
      <c r="B9" s="26" t="s">
        <v>8</v>
      </c>
      <c r="C9" s="37"/>
      <c r="D9" s="26" t="s">
        <v>9</v>
      </c>
      <c r="E9" s="37"/>
      <c r="F9" s="26" t="s">
        <v>10</v>
      </c>
      <c r="G9" s="37"/>
      <c r="H9" s="26" t="s">
        <v>18</v>
      </c>
    </row>
    <row r="10" spans="2:8" ht="15.75" x14ac:dyDescent="0.25">
      <c r="B10" s="29" t="s">
        <v>4</v>
      </c>
      <c r="C10" s="37"/>
      <c r="D10" s="29" t="s">
        <v>4</v>
      </c>
      <c r="E10" s="37"/>
      <c r="F10" s="29" t="s">
        <v>4</v>
      </c>
      <c r="G10" s="37"/>
      <c r="H10" s="29" t="s">
        <v>4</v>
      </c>
    </row>
    <row r="11" spans="2:8" ht="15.75" x14ac:dyDescent="0.25">
      <c r="B11" s="27"/>
      <c r="C11" s="37"/>
      <c r="D11" s="27"/>
      <c r="E11" s="37"/>
      <c r="F11" s="27"/>
      <c r="G11" s="37"/>
      <c r="H11" s="27"/>
    </row>
    <row r="12" spans="2:8" s="32" customFormat="1" ht="15.75" x14ac:dyDescent="0.25">
      <c r="B12" s="41">
        <v>562180.75</v>
      </c>
      <c r="C12" s="38"/>
      <c r="D12" s="41">
        <v>504508.53</v>
      </c>
      <c r="E12" s="38"/>
      <c r="F12" s="41">
        <v>480071.54</v>
      </c>
      <c r="G12" s="38"/>
      <c r="H12" s="40">
        <f>B12+D12+F12</f>
        <v>1546760.82</v>
      </c>
    </row>
    <row r="13" spans="2:8" ht="16.5" thickBot="1" x14ac:dyDescent="0.3">
      <c r="B13" s="36"/>
      <c r="C13" s="37"/>
      <c r="D13" s="36"/>
      <c r="E13" s="37"/>
      <c r="F13" s="36"/>
      <c r="G13" s="37"/>
      <c r="H13" s="36"/>
    </row>
    <row r="14" spans="2:8" x14ac:dyDescent="0.2">
      <c r="B14" s="37"/>
      <c r="C14" s="37"/>
      <c r="D14" s="37"/>
      <c r="E14" s="37"/>
      <c r="F14" s="37"/>
      <c r="G14" s="37"/>
      <c r="H14" s="37"/>
    </row>
    <row r="15" spans="2:8" ht="15.75" thickBot="1" x14ac:dyDescent="0.25">
      <c r="B15" s="37"/>
      <c r="C15" s="37"/>
      <c r="D15" s="37"/>
      <c r="E15" s="37"/>
      <c r="F15" s="37"/>
      <c r="G15" s="37"/>
      <c r="H15" s="37"/>
    </row>
    <row r="16" spans="2:8" ht="15.75" x14ac:dyDescent="0.25">
      <c r="B16" s="26" t="s">
        <v>11</v>
      </c>
      <c r="C16" s="37"/>
      <c r="D16" s="26" t="s">
        <v>12</v>
      </c>
      <c r="E16" s="37"/>
      <c r="F16" s="26" t="s">
        <v>13</v>
      </c>
      <c r="G16" s="37"/>
      <c r="H16" s="26" t="s">
        <v>19</v>
      </c>
    </row>
    <row r="17" spans="2:8" ht="15.75" x14ac:dyDescent="0.25">
      <c r="B17" s="28" t="s">
        <v>4</v>
      </c>
      <c r="C17" s="37"/>
      <c r="D17" s="28" t="s">
        <v>4</v>
      </c>
      <c r="E17" s="37"/>
      <c r="F17" s="28" t="s">
        <v>4</v>
      </c>
      <c r="G17" s="37"/>
      <c r="H17" s="29" t="s">
        <v>4</v>
      </c>
    </row>
    <row r="18" spans="2:8" ht="15.75" x14ac:dyDescent="0.25">
      <c r="B18" s="25"/>
      <c r="C18" s="37"/>
      <c r="D18" s="25"/>
      <c r="E18" s="37"/>
      <c r="F18" s="25"/>
      <c r="G18" s="37"/>
      <c r="H18" s="27"/>
    </row>
    <row r="19" spans="2:8" s="32" customFormat="1" ht="15.75" x14ac:dyDescent="0.25">
      <c r="B19" s="42">
        <v>557245.24</v>
      </c>
      <c r="C19" s="38"/>
      <c r="D19" s="42"/>
      <c r="E19" s="38"/>
      <c r="F19" s="42"/>
      <c r="G19" s="38"/>
      <c r="H19" s="40">
        <f>B19+D19+F19</f>
        <v>557245.24</v>
      </c>
    </row>
    <row r="20" spans="2:8" ht="16.5" thickBot="1" x14ac:dyDescent="0.3">
      <c r="B20" s="35"/>
      <c r="C20" s="37"/>
      <c r="D20" s="35"/>
      <c r="E20" s="37"/>
      <c r="F20" s="35"/>
      <c r="G20" s="37"/>
      <c r="H20" s="36"/>
    </row>
    <row r="21" spans="2:8" x14ac:dyDescent="0.2">
      <c r="B21" s="37"/>
      <c r="C21" s="37"/>
      <c r="D21" s="37"/>
      <c r="E21" s="37"/>
      <c r="F21" s="37"/>
      <c r="G21" s="37"/>
      <c r="H21" s="37"/>
    </row>
    <row r="22" spans="2:8" ht="15.75" thickBot="1" x14ac:dyDescent="0.25">
      <c r="B22" s="37"/>
      <c r="C22" s="37"/>
      <c r="D22" s="37"/>
      <c r="E22" s="37"/>
      <c r="F22" s="37"/>
      <c r="G22" s="37"/>
      <c r="H22" s="37"/>
    </row>
    <row r="23" spans="2:8" ht="15.75" x14ac:dyDescent="0.25">
      <c r="B23" s="26" t="s">
        <v>14</v>
      </c>
      <c r="C23" s="37"/>
      <c r="D23" s="26" t="s">
        <v>15</v>
      </c>
      <c r="E23" s="37"/>
      <c r="F23" s="26" t="s">
        <v>16</v>
      </c>
      <c r="G23" s="37"/>
      <c r="H23" s="26" t="s">
        <v>20</v>
      </c>
    </row>
    <row r="24" spans="2:8" ht="15.75" x14ac:dyDescent="0.25">
      <c r="B24" s="28" t="s">
        <v>4</v>
      </c>
      <c r="D24" s="28" t="s">
        <v>4</v>
      </c>
      <c r="F24" s="28" t="s">
        <v>4</v>
      </c>
      <c r="H24" s="29" t="s">
        <v>4</v>
      </c>
    </row>
    <row r="25" spans="2:8" ht="15.75" x14ac:dyDescent="0.25">
      <c r="B25" s="25"/>
      <c r="D25" s="25"/>
      <c r="F25" s="25"/>
      <c r="H25" s="27"/>
    </row>
    <row r="26" spans="2:8" s="32" customFormat="1" ht="15.75" x14ac:dyDescent="0.25">
      <c r="B26" s="42"/>
      <c r="D26" s="42"/>
      <c r="F26" s="42"/>
      <c r="H26" s="40">
        <f>B26+D26+F26</f>
        <v>0</v>
      </c>
    </row>
    <row r="27" spans="2:8" ht="16.5" thickBot="1" x14ac:dyDescent="0.3">
      <c r="B27" s="35"/>
      <c r="D27" s="35"/>
      <c r="F27" s="35"/>
      <c r="H27" s="36"/>
    </row>
    <row r="30" spans="2:8" x14ac:dyDescent="0.2">
      <c r="F30" s="39"/>
      <c r="H30" s="39"/>
    </row>
    <row r="31" spans="2:8" x14ac:dyDescent="0.2">
      <c r="F31" s="39"/>
      <c r="H31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</f>
        <v>JANEIRO</v>
      </c>
      <c r="C2" s="4"/>
      <c r="D2" s="5"/>
      <c r="F2" s="3" t="str">
        <f>'Valor Bruto'!D2</f>
        <v>FEVEREIRO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Bruto'!B5</f>
        <v>464038.12</v>
      </c>
      <c r="D4" s="8"/>
      <c r="F4" s="6"/>
      <c r="G4" s="10">
        <f>'Valor Bruto'!D5</f>
        <v>418460.66</v>
      </c>
      <c r="H4" s="8"/>
    </row>
    <row r="5" spans="2:8" x14ac:dyDescent="0.2">
      <c r="B5" s="6"/>
      <c r="C5" s="7"/>
      <c r="D5" s="8"/>
      <c r="F5" s="6"/>
      <c r="G5" s="7"/>
      <c r="H5" s="8"/>
    </row>
    <row r="6" spans="2:8" x14ac:dyDescent="0.2">
      <c r="B6" s="9" t="s">
        <v>25</v>
      </c>
      <c r="C6" s="51">
        <f>C4*D6</f>
        <v>3016.2477799999997</v>
      </c>
      <c r="D6" s="50">
        <v>6.4999999999999997E-3</v>
      </c>
      <c r="F6" s="9" t="s">
        <v>25</v>
      </c>
      <c r="G6" s="51">
        <f>G4*H6</f>
        <v>2719.9942899999996</v>
      </c>
      <c r="H6" s="50">
        <v>6.4999999999999997E-3</v>
      </c>
    </row>
    <row r="7" spans="2:8" x14ac:dyDescent="0.2">
      <c r="B7" s="21">
        <f>C6</f>
        <v>3016.2477799999997</v>
      </c>
      <c r="C7" s="52"/>
      <c r="D7" s="8"/>
      <c r="F7" s="21">
        <f>G6</f>
        <v>2719.9942899999996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13921.143599999999</v>
      </c>
      <c r="D9" s="49">
        <v>0.03</v>
      </c>
      <c r="F9" s="9" t="s">
        <v>26</v>
      </c>
      <c r="G9" s="51">
        <f>G4*H9</f>
        <v>12553.819799999999</v>
      </c>
      <c r="H9" s="49">
        <v>0.03</v>
      </c>
    </row>
    <row r="10" spans="2:8" x14ac:dyDescent="0.2">
      <c r="B10" s="53">
        <f>C9</f>
        <v>13921.143599999999</v>
      </c>
      <c r="C10" s="52"/>
      <c r="D10" s="8"/>
      <c r="F10" s="53">
        <f>G9</f>
        <v>12553.819799999999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55684.574399999998</v>
      </c>
      <c r="D12" s="49">
        <v>0.12</v>
      </c>
      <c r="F12" s="9" t="s">
        <v>0</v>
      </c>
      <c r="G12" s="10">
        <f>G4*H12</f>
        <v>50215.279199999997</v>
      </c>
      <c r="H12" s="49">
        <v>0.12</v>
      </c>
    </row>
    <row r="13" spans="2:8" x14ac:dyDescent="0.2">
      <c r="B13" s="19">
        <f>C13</f>
        <v>5011.6116959999999</v>
      </c>
      <c r="C13" s="10">
        <f>C12*D13</f>
        <v>5011.6116959999999</v>
      </c>
      <c r="D13" s="49">
        <v>0.09</v>
      </c>
      <c r="F13" s="19">
        <f>G13</f>
        <v>4519.3751279999997</v>
      </c>
      <c r="G13" s="10">
        <f>G12*H13</f>
        <v>4519.3751279999997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37123.049599999998</v>
      </c>
      <c r="D16" s="12">
        <v>0.08</v>
      </c>
      <c r="F16" s="2" t="s">
        <v>2</v>
      </c>
      <c r="G16" s="11">
        <f>G4*H16</f>
        <v>33476.852800000001</v>
      </c>
      <c r="H16" s="12">
        <v>0.08</v>
      </c>
    </row>
    <row r="17" spans="2:8" x14ac:dyDescent="0.2">
      <c r="B17" s="13">
        <f>C17</f>
        <v>5568.4574399999992</v>
      </c>
      <c r="C17" s="11">
        <f>C16*D17</f>
        <v>5568.4574399999992</v>
      </c>
      <c r="D17" s="12">
        <v>0.15</v>
      </c>
      <c r="F17" s="13">
        <f>G17</f>
        <v>5021.5279199999995</v>
      </c>
      <c r="G17" s="11">
        <f>G16*H17</f>
        <v>5021.5279199999995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</f>
        <v>MARÇO</v>
      </c>
      <c r="C21" s="4"/>
      <c r="D21" s="5"/>
      <c r="F21" s="3" t="str">
        <f>'Valor Bruto'!H2</f>
        <v>1°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Bruto'!F5</f>
        <v>552374.77</v>
      </c>
      <c r="D23" s="8"/>
      <c r="F23" s="6"/>
      <c r="G23" s="10">
        <f>'Valor Bruto'!H5</f>
        <v>1434873.55</v>
      </c>
      <c r="H23" s="8"/>
    </row>
    <row r="24" spans="2:8" x14ac:dyDescent="0.2">
      <c r="B24" s="6"/>
      <c r="C24" s="54"/>
      <c r="D24" s="8"/>
      <c r="F24" s="6"/>
      <c r="G24" s="54"/>
      <c r="H24" s="8"/>
    </row>
    <row r="25" spans="2:8" x14ac:dyDescent="0.2">
      <c r="B25" s="9" t="s">
        <v>25</v>
      </c>
      <c r="C25" s="51">
        <f>C23*D25</f>
        <v>3590.436005</v>
      </c>
      <c r="D25" s="50">
        <v>6.4999999999999997E-3</v>
      </c>
      <c r="F25" s="9" t="s">
        <v>25</v>
      </c>
      <c r="G25" s="51">
        <f>G23*H25</f>
        <v>9326.6780749999998</v>
      </c>
      <c r="H25" s="50">
        <v>6.4999999999999997E-3</v>
      </c>
    </row>
    <row r="26" spans="2:8" x14ac:dyDescent="0.2">
      <c r="B26" s="21">
        <f>C25</f>
        <v>3590.436005</v>
      </c>
      <c r="C26" s="52"/>
      <c r="D26" s="8"/>
      <c r="F26" s="21">
        <f>G25</f>
        <v>9326.6780749999998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16571.2431</v>
      </c>
      <c r="D28" s="49">
        <v>0.03</v>
      </c>
      <c r="F28" s="9" t="s">
        <v>26</v>
      </c>
      <c r="G28" s="51">
        <f>G23*H28</f>
        <v>43046.2065</v>
      </c>
      <c r="H28" s="49">
        <v>0.03</v>
      </c>
    </row>
    <row r="29" spans="2:8" x14ac:dyDescent="0.2">
      <c r="B29" s="53">
        <f>C28</f>
        <v>16571.2431</v>
      </c>
      <c r="C29" s="52"/>
      <c r="D29" s="8"/>
      <c r="F29" s="53">
        <f>G28</f>
        <v>43046.2065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66284.972399999999</v>
      </c>
      <c r="D31" s="49">
        <v>0.12</v>
      </c>
      <c r="F31" s="9" t="s">
        <v>0</v>
      </c>
      <c r="G31" s="10">
        <f>G23*H31</f>
        <v>172184.826</v>
      </c>
      <c r="H31" s="49">
        <v>0.12</v>
      </c>
    </row>
    <row r="32" spans="2:8" x14ac:dyDescent="0.2">
      <c r="B32" s="19">
        <f>C32</f>
        <v>5965.647516</v>
      </c>
      <c r="C32" s="10">
        <f>C31*D32</f>
        <v>5965.647516</v>
      </c>
      <c r="D32" s="49">
        <v>0.09</v>
      </c>
      <c r="F32" s="19">
        <f>G32</f>
        <v>15496.634339999999</v>
      </c>
      <c r="G32" s="10">
        <f>G31*H32</f>
        <v>15496.634339999999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44189.981599999999</v>
      </c>
      <c r="D35" s="12">
        <v>0.08</v>
      </c>
      <c r="F35" s="2" t="s">
        <v>2</v>
      </c>
      <c r="G35" s="11">
        <f>G23*H35</f>
        <v>114789.88400000001</v>
      </c>
      <c r="H35" s="12">
        <v>0.08</v>
      </c>
    </row>
    <row r="36" spans="2:8" x14ac:dyDescent="0.2">
      <c r="B36" s="13">
        <f>C36+C37</f>
        <v>12107.485640000001</v>
      </c>
      <c r="C36" s="11">
        <f>C35*D36</f>
        <v>6628.4972399999997</v>
      </c>
      <c r="D36" s="12">
        <v>0.15</v>
      </c>
      <c r="F36" s="13">
        <f>G36+G37</f>
        <v>22697.471000000001</v>
      </c>
      <c r="G36" s="11">
        <f>G35*H36</f>
        <v>17218.482599999999</v>
      </c>
      <c r="H36" s="12">
        <v>0.15</v>
      </c>
    </row>
    <row r="37" spans="2:8" x14ac:dyDescent="0.2">
      <c r="B37" s="13"/>
      <c r="C37" s="11">
        <f>G37</f>
        <v>5478.9884000000011</v>
      </c>
      <c r="D37" s="56" t="s">
        <v>3</v>
      </c>
      <c r="F37" s="13"/>
      <c r="G37" s="11">
        <f>IF(G35&lt;60000,0,(G35-60000)*10%)</f>
        <v>5478.9884000000011</v>
      </c>
      <c r="H37" s="56" t="s">
        <v>3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Bruto'!B9</f>
        <v>ABRIL</v>
      </c>
      <c r="C2" s="4"/>
      <c r="D2" s="5"/>
      <c r="F2" s="3" t="str">
        <f>'Valor Bruto'!D9</f>
        <v>MAIO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21"/>
      <c r="C4" s="10">
        <f>'Valor Bruto'!B12</f>
        <v>562180.75</v>
      </c>
      <c r="D4" s="8"/>
      <c r="E4" s="55"/>
      <c r="F4" s="7"/>
      <c r="G4" s="10">
        <f>'Valor Bruto'!D12</f>
        <v>504508.53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25</v>
      </c>
      <c r="C6" s="51">
        <f>C4*D6</f>
        <v>3654.1748749999997</v>
      </c>
      <c r="D6" s="50">
        <v>6.4999999999999997E-3</v>
      </c>
      <c r="F6" s="9" t="s">
        <v>25</v>
      </c>
      <c r="G6" s="51">
        <f>G4*H6</f>
        <v>3279.305445</v>
      </c>
      <c r="H6" s="50">
        <v>6.4999999999999997E-3</v>
      </c>
    </row>
    <row r="7" spans="2:8" x14ac:dyDescent="0.2">
      <c r="B7" s="21">
        <f>C6</f>
        <v>3654.1748749999997</v>
      </c>
      <c r="C7" s="52"/>
      <c r="D7" s="8"/>
      <c r="F7" s="21">
        <f>G6</f>
        <v>3279.305445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16865.422500000001</v>
      </c>
      <c r="D9" s="49">
        <v>0.03</v>
      </c>
      <c r="F9" s="9" t="s">
        <v>26</v>
      </c>
      <c r="G9" s="51">
        <f>G4*H9</f>
        <v>15135.2559</v>
      </c>
      <c r="H9" s="49">
        <v>0.03</v>
      </c>
    </row>
    <row r="10" spans="2:8" x14ac:dyDescent="0.2">
      <c r="B10" s="53">
        <f>C9</f>
        <v>16865.422500000001</v>
      </c>
      <c r="C10" s="52"/>
      <c r="D10" s="8"/>
      <c r="F10" s="53">
        <f>G9</f>
        <v>15135.2559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67461.69</v>
      </c>
      <c r="D12" s="49">
        <v>0.12</v>
      </c>
      <c r="F12" s="9" t="s">
        <v>0</v>
      </c>
      <c r="G12" s="10">
        <f>G4*H12</f>
        <v>60541.0236</v>
      </c>
      <c r="H12" s="49">
        <v>0.12</v>
      </c>
    </row>
    <row r="13" spans="2:8" x14ac:dyDescent="0.2">
      <c r="B13" s="19">
        <f>C13</f>
        <v>6071.5520999999999</v>
      </c>
      <c r="C13" s="10">
        <f>C12*D13</f>
        <v>6071.5520999999999</v>
      </c>
      <c r="D13" s="49">
        <v>0.09</v>
      </c>
      <c r="F13" s="19">
        <f>G13</f>
        <v>5448.6921240000001</v>
      </c>
      <c r="G13" s="10">
        <f>G12*H13</f>
        <v>5448.6921240000001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44974.46</v>
      </c>
      <c r="D16" s="12">
        <v>0.08</v>
      </c>
      <c r="F16" s="2" t="s">
        <v>2</v>
      </c>
      <c r="G16" s="11">
        <f>G4*H16</f>
        <v>40360.682400000005</v>
      </c>
      <c r="H16" s="12">
        <v>0.08</v>
      </c>
    </row>
    <row r="17" spans="2:8" x14ac:dyDescent="0.2">
      <c r="B17" s="13">
        <f>C17</f>
        <v>6746.1689999999999</v>
      </c>
      <c r="C17" s="11">
        <f>C16*D17</f>
        <v>6746.1689999999999</v>
      </c>
      <c r="D17" s="12">
        <v>0.15</v>
      </c>
      <c r="F17" s="13">
        <f>G17</f>
        <v>6054.1023600000008</v>
      </c>
      <c r="G17" s="11">
        <f>G16*H17</f>
        <v>6054.1023600000008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Bruto'!F9</f>
        <v>JUNHO</v>
      </c>
      <c r="C21" s="4"/>
      <c r="D21" s="5"/>
      <c r="F21" s="3" t="str">
        <f>'Valor Bruto'!H9</f>
        <v>2°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21"/>
      <c r="C23" s="10">
        <f>'Valor Bruto'!F12</f>
        <v>480071.54</v>
      </c>
      <c r="D23" s="8"/>
      <c r="F23" s="6"/>
      <c r="G23" s="10">
        <f>'Valor Bruto'!H12</f>
        <v>1546760.82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25</v>
      </c>
      <c r="C25" s="51">
        <f>C23*D25</f>
        <v>3120.4650099999999</v>
      </c>
      <c r="D25" s="50">
        <v>6.4999999999999997E-3</v>
      </c>
      <c r="F25" s="9" t="s">
        <v>25</v>
      </c>
      <c r="G25" s="51">
        <f>G23*H25</f>
        <v>10053.94533</v>
      </c>
      <c r="H25" s="50">
        <v>6.4999999999999997E-3</v>
      </c>
    </row>
    <row r="26" spans="2:8" x14ac:dyDescent="0.2">
      <c r="B26" s="21">
        <f>C25</f>
        <v>3120.4650099999999</v>
      </c>
      <c r="C26" s="52"/>
      <c r="D26" s="8"/>
      <c r="F26" s="21">
        <f>G25</f>
        <v>10053.94533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14402.146199999999</v>
      </c>
      <c r="D28" s="49">
        <v>0.03</v>
      </c>
      <c r="F28" s="9" t="s">
        <v>26</v>
      </c>
      <c r="G28" s="51">
        <f>G23*H28</f>
        <v>46402.8246</v>
      </c>
      <c r="H28" s="49">
        <v>0.03</v>
      </c>
    </row>
    <row r="29" spans="2:8" x14ac:dyDescent="0.2">
      <c r="B29" s="53">
        <f>C28</f>
        <v>14402.146199999999</v>
      </c>
      <c r="C29" s="52"/>
      <c r="D29" s="8"/>
      <c r="F29" s="53">
        <f>G28</f>
        <v>46402.8246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57608.584799999997</v>
      </c>
      <c r="D31" s="49">
        <v>0.12</v>
      </c>
      <c r="F31" s="9" t="s">
        <v>0</v>
      </c>
      <c r="G31" s="10">
        <f>G23*H31</f>
        <v>185611.2984</v>
      </c>
      <c r="H31" s="49">
        <v>0.12</v>
      </c>
    </row>
    <row r="32" spans="2:8" x14ac:dyDescent="0.2">
      <c r="B32" s="19">
        <f>C32</f>
        <v>5184.7726319999992</v>
      </c>
      <c r="C32" s="10">
        <f>C31*D32</f>
        <v>5184.7726319999992</v>
      </c>
      <c r="D32" s="49">
        <v>0.09</v>
      </c>
      <c r="F32" s="19">
        <f>G32</f>
        <v>16705.016855999998</v>
      </c>
      <c r="G32" s="10">
        <f>G31*H32</f>
        <v>16705.016855999998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38405.7232</v>
      </c>
      <c r="D35" s="12">
        <v>0.08</v>
      </c>
      <c r="F35" s="2" t="s">
        <v>2</v>
      </c>
      <c r="G35" s="11">
        <f>G23*H35</f>
        <v>123740.8656</v>
      </c>
      <c r="H35" s="12">
        <v>0.08</v>
      </c>
    </row>
    <row r="36" spans="2:8" x14ac:dyDescent="0.2">
      <c r="B36" s="13">
        <f>C36+C37</f>
        <v>12134.945040000001</v>
      </c>
      <c r="C36" s="11">
        <f>C35*D36</f>
        <v>5760.8584799999999</v>
      </c>
      <c r="D36" s="12">
        <v>0.15</v>
      </c>
      <c r="F36" s="13">
        <f>G36+G37</f>
        <v>24935.216400000001</v>
      </c>
      <c r="G36" s="11">
        <f>G35*H36</f>
        <v>18561.129840000001</v>
      </c>
      <c r="H36" s="12">
        <v>0.15</v>
      </c>
    </row>
    <row r="37" spans="2:8" x14ac:dyDescent="0.2">
      <c r="B37" s="13"/>
      <c r="C37" s="11">
        <f>G37</f>
        <v>6374.0865600000006</v>
      </c>
      <c r="D37" s="56" t="s">
        <v>3</v>
      </c>
      <c r="F37" s="13"/>
      <c r="G37" s="11">
        <f>IF(G35&lt;60000,0,(G35-60000)*10%)</f>
        <v>6374.0865600000006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Bruto'!B16</f>
        <v>JULHO</v>
      </c>
      <c r="C2" s="4"/>
      <c r="D2" s="5"/>
      <c r="F2" s="3" t="str">
        <f>'Valor Bruto'!D16</f>
        <v>AGOSTO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Bruto'!B19</f>
        <v>557245.24</v>
      </c>
      <c r="D4" s="8"/>
      <c r="F4" s="6"/>
      <c r="G4" s="10">
        <f>'Valor Bruto'!D19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25</v>
      </c>
      <c r="C6" s="51">
        <f>C4*D6</f>
        <v>3622.0940599999999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3622.0940599999999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16717.357199999999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16717.357199999999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66869.428799999994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6018.248591999999</v>
      </c>
      <c r="C13" s="10">
        <f>C12*D13</f>
        <v>6018.248591999999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44579.619200000001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6686.9428799999996</v>
      </c>
      <c r="C17" s="11">
        <f>C16*D17</f>
        <v>6686.9428799999996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Bruto'!F16</f>
        <v>SETEMBRO</v>
      </c>
      <c r="C21" s="4"/>
      <c r="D21" s="5"/>
      <c r="F21" s="3" t="str">
        <f>'Valor Bruto'!H16</f>
        <v>3°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Bruto'!F19</f>
        <v>0</v>
      </c>
      <c r="D23" s="8"/>
      <c r="F23" s="6"/>
      <c r="G23" s="10">
        <f>'Valor Bruto'!H19</f>
        <v>557245.24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3622.0940599999999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3622.0940599999999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16717.357199999999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16717.357199999999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66869.428799999994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6018.248591999999</v>
      </c>
      <c r="G32" s="10">
        <f>G31*H32</f>
        <v>6018.248591999999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44579.619200000001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6686.9428799999996</v>
      </c>
      <c r="G36" s="11">
        <f>G35*H36</f>
        <v>6686.9428799999996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Bruto'!B23</f>
        <v>OUTUBRO</v>
      </c>
      <c r="C2" s="4"/>
      <c r="D2" s="5"/>
      <c r="F2" s="3" t="str">
        <f>'Valor Bruto'!D23</f>
        <v>NOVEMBRO</v>
      </c>
      <c r="G2" s="4"/>
      <c r="H2" s="5"/>
    </row>
    <row r="3" spans="2:8" x14ac:dyDescent="0.2">
      <c r="B3" s="6"/>
      <c r="C3" s="47" t="s">
        <v>24</v>
      </c>
      <c r="D3" s="8"/>
      <c r="F3" s="6"/>
      <c r="G3" s="47" t="s">
        <v>24</v>
      </c>
      <c r="H3" s="8"/>
    </row>
    <row r="4" spans="2:8" x14ac:dyDescent="0.2">
      <c r="B4" s="6"/>
      <c r="C4" s="10">
        <f>'Valor Bruto'!B26</f>
        <v>0</v>
      </c>
      <c r="D4" s="20"/>
      <c r="F4" s="6"/>
      <c r="G4" s="10">
        <f>'Valor Bruto'!D26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25</v>
      </c>
      <c r="C6" s="51">
        <f>C4*D6</f>
        <v>0</v>
      </c>
      <c r="D6" s="50">
        <v>6.4999999999999997E-3</v>
      </c>
      <c r="F6" s="9" t="s">
        <v>25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26</v>
      </c>
      <c r="C9" s="51">
        <f>C4*D9</f>
        <v>0</v>
      </c>
      <c r="D9" s="49">
        <v>0.03</v>
      </c>
      <c r="F9" s="9" t="s">
        <v>26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C4*D12</f>
        <v>0</v>
      </c>
      <c r="D12" s="49">
        <v>0.12</v>
      </c>
      <c r="F12" s="9" t="s">
        <v>0</v>
      </c>
      <c r="G12" s="10">
        <f>G4*H12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2</v>
      </c>
      <c r="C16" s="11">
        <f>C4*D16</f>
        <v>0</v>
      </c>
      <c r="D16" s="12">
        <v>0.08</v>
      </c>
      <c r="F16" s="2" t="s">
        <v>2</v>
      </c>
      <c r="G16" s="11">
        <f>G4*H16</f>
        <v>0</v>
      </c>
      <c r="H16" s="12">
        <v>0.08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Bruto'!F23</f>
        <v>DEZEMBRO</v>
      </c>
      <c r="C21" s="4"/>
      <c r="D21" s="5"/>
      <c r="F21" s="3" t="str">
        <f>'Valor Bruto'!H23</f>
        <v>4° TRIMESTRE</v>
      </c>
      <c r="G21" s="4"/>
      <c r="H21" s="5"/>
    </row>
    <row r="22" spans="2:8" x14ac:dyDescent="0.2">
      <c r="B22" s="6"/>
      <c r="C22" s="47" t="s">
        <v>24</v>
      </c>
      <c r="D22" s="8"/>
      <c r="F22" s="6"/>
      <c r="G22" s="1" t="s">
        <v>1</v>
      </c>
      <c r="H22" s="8"/>
    </row>
    <row r="23" spans="2:8" x14ac:dyDescent="0.2">
      <c r="B23" s="6"/>
      <c r="C23" s="10">
        <f>'Valor Bruto'!F26</f>
        <v>0</v>
      </c>
      <c r="D23" s="8"/>
      <c r="F23" s="6"/>
      <c r="G23" s="10">
        <f>'Valor Bruto'!H26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25</v>
      </c>
      <c r="C25" s="51">
        <f>C23*D25</f>
        <v>0</v>
      </c>
      <c r="D25" s="50">
        <v>6.4999999999999997E-3</v>
      </c>
      <c r="F25" s="9" t="s">
        <v>25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26</v>
      </c>
      <c r="C28" s="51">
        <f>C23*D28</f>
        <v>0</v>
      </c>
      <c r="D28" s="49">
        <v>0.03</v>
      </c>
      <c r="F28" s="9" t="s">
        <v>26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C23*D31</f>
        <v>0</v>
      </c>
      <c r="D31" s="49">
        <v>0.12</v>
      </c>
      <c r="F31" s="9" t="s">
        <v>0</v>
      </c>
      <c r="G31" s="10">
        <f>G23*H31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2</v>
      </c>
      <c r="C35" s="11">
        <f>C23*D35</f>
        <v>0</v>
      </c>
      <c r="D35" s="12">
        <v>0.08</v>
      </c>
      <c r="F35" s="2" t="s">
        <v>2</v>
      </c>
      <c r="G35" s="11">
        <f>G23*H35</f>
        <v>0</v>
      </c>
      <c r="H35" s="12">
        <v>0.08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3</v>
      </c>
      <c r="F37" s="13"/>
      <c r="G37" s="11">
        <f>IF(G35&lt;60000,0,(G35-60000)*10%)</f>
        <v>0</v>
      </c>
      <c r="H37" s="56" t="s">
        <v>3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4" t="s">
        <v>28</v>
      </c>
      <c r="C2" s="65"/>
      <c r="D2" s="65"/>
      <c r="E2" s="65"/>
      <c r="F2" s="65"/>
      <c r="G2" s="65"/>
      <c r="H2" s="66"/>
    </row>
    <row r="3" spans="2:8" ht="19.5" x14ac:dyDescent="0.2">
      <c r="B3" s="67" t="s">
        <v>29</v>
      </c>
      <c r="C3" s="68"/>
      <c r="D3" s="68"/>
      <c r="E3" s="68"/>
      <c r="F3" s="68"/>
      <c r="G3" s="68"/>
      <c r="H3" s="69"/>
    </row>
    <row r="4" spans="2:8" ht="20.25" thickBot="1" x14ac:dyDescent="0.25">
      <c r="B4" s="70" t="s">
        <v>30</v>
      </c>
      <c r="C4" s="71"/>
      <c r="D4" s="71"/>
      <c r="E4" s="71"/>
      <c r="F4" s="71"/>
      <c r="G4" s="71"/>
      <c r="H4" s="72"/>
    </row>
    <row r="5" spans="2:8" ht="13.5" thickBot="1" x14ac:dyDescent="0.25"/>
    <row r="6" spans="2:8" x14ac:dyDescent="0.2">
      <c r="B6" s="3" t="s">
        <v>17</v>
      </c>
      <c r="C6" s="4"/>
      <c r="D6" s="5"/>
      <c r="F6" s="3" t="s">
        <v>18</v>
      </c>
      <c r="G6" s="4"/>
      <c r="H6" s="5"/>
    </row>
    <row r="7" spans="2:8" x14ac:dyDescent="0.2">
      <c r="B7" s="6"/>
      <c r="C7" s="47" t="s">
        <v>24</v>
      </c>
      <c r="D7" s="8"/>
      <c r="F7" s="6"/>
      <c r="G7" s="1" t="s">
        <v>24</v>
      </c>
      <c r="H7" s="8"/>
    </row>
    <row r="8" spans="2:8" x14ac:dyDescent="0.2">
      <c r="B8" s="6"/>
      <c r="C8" s="10">
        <f>'1ª Trimestre'!G23</f>
        <v>1434873.55</v>
      </c>
      <c r="D8" s="8"/>
      <c r="F8" s="6"/>
      <c r="G8" s="10">
        <f>'2ª Trimestre'!G23</f>
        <v>1546760.82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25</v>
      </c>
      <c r="C10" s="51">
        <f>C8*D10</f>
        <v>9326.6780749999998</v>
      </c>
      <c r="D10" s="50">
        <v>6.4999999999999997E-3</v>
      </c>
      <c r="F10" s="9" t="s">
        <v>25</v>
      </c>
      <c r="G10" s="51">
        <f>G8*H10</f>
        <v>10053.94533</v>
      </c>
      <c r="H10" s="50">
        <v>6.4999999999999997E-3</v>
      </c>
    </row>
    <row r="11" spans="2:8" x14ac:dyDescent="0.2">
      <c r="B11" s="21">
        <f>C10</f>
        <v>9326.6780749999998</v>
      </c>
      <c r="C11" s="52"/>
      <c r="D11" s="8"/>
      <c r="F11" s="21">
        <f>G10</f>
        <v>10053.94533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26</v>
      </c>
      <c r="C13" s="51">
        <f>C8*D13</f>
        <v>43046.2065</v>
      </c>
      <c r="D13" s="49">
        <v>0.03</v>
      </c>
      <c r="F13" s="9" t="s">
        <v>26</v>
      </c>
      <c r="G13" s="51">
        <f>G8*H13</f>
        <v>46402.8246</v>
      </c>
      <c r="H13" s="49">
        <v>0.03</v>
      </c>
    </row>
    <row r="14" spans="2:8" x14ac:dyDescent="0.2">
      <c r="B14" s="53">
        <f>C13</f>
        <v>43046.2065</v>
      </c>
      <c r="C14" s="52"/>
      <c r="D14" s="8"/>
      <c r="F14" s="53">
        <f>G13</f>
        <v>46402.8246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C8*D16</f>
        <v>172184.826</v>
      </c>
      <c r="D16" s="49">
        <v>0.12</v>
      </c>
      <c r="F16" s="9" t="s">
        <v>0</v>
      </c>
      <c r="G16" s="10">
        <f>G8*H16</f>
        <v>185611.2984</v>
      </c>
      <c r="H16" s="49">
        <v>0.12</v>
      </c>
    </row>
    <row r="17" spans="2:8" x14ac:dyDescent="0.2">
      <c r="B17" s="19">
        <f>C17</f>
        <v>15496.634339999999</v>
      </c>
      <c r="C17" s="10">
        <f>C16*D17</f>
        <v>15496.634339999999</v>
      </c>
      <c r="D17" s="49">
        <v>0.09</v>
      </c>
      <c r="F17" s="19">
        <f>G17</f>
        <v>16705.016855999998</v>
      </c>
      <c r="G17" s="10">
        <f>G16*H17</f>
        <v>16705.016855999998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2</v>
      </c>
      <c r="C20" s="11">
        <f>C8*D20</f>
        <v>114789.88400000001</v>
      </c>
      <c r="D20" s="12">
        <v>0.08</v>
      </c>
      <c r="F20" s="2" t="s">
        <v>2</v>
      </c>
      <c r="G20" s="11">
        <f>G8*H20</f>
        <v>123740.8656</v>
      </c>
      <c r="H20" s="12">
        <v>0.08</v>
      </c>
    </row>
    <row r="21" spans="2:8" x14ac:dyDescent="0.2">
      <c r="B21" s="13">
        <f>C21+C22</f>
        <v>22697.471000000001</v>
      </c>
      <c r="C21" s="11">
        <f>C20*D21</f>
        <v>17218.482599999999</v>
      </c>
      <c r="D21" s="12">
        <v>0.15</v>
      </c>
      <c r="F21" s="13">
        <f>G21+G22</f>
        <v>24935.216400000001</v>
      </c>
      <c r="G21" s="11">
        <f>G20*H21</f>
        <v>18561.129840000001</v>
      </c>
      <c r="H21" s="12">
        <v>0.15</v>
      </c>
    </row>
    <row r="22" spans="2:8" x14ac:dyDescent="0.2">
      <c r="B22" s="13"/>
      <c r="C22" s="11">
        <f>IF(C20&lt;60000,0,(C20-60000)*10%)</f>
        <v>5478.9884000000011</v>
      </c>
      <c r="D22" s="56" t="s">
        <v>3</v>
      </c>
      <c r="F22" s="13"/>
      <c r="G22" s="11">
        <f>IF(G20&lt;60000,0,(G20-60000)*10%)</f>
        <v>6374.0865600000006</v>
      </c>
      <c r="H22" s="56" t="s">
        <v>3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19</v>
      </c>
      <c r="C26" s="4"/>
      <c r="D26" s="5"/>
      <c r="F26" s="3" t="s">
        <v>20</v>
      </c>
      <c r="G26" s="4"/>
      <c r="H26" s="5"/>
    </row>
    <row r="27" spans="2:8" x14ac:dyDescent="0.2">
      <c r="B27" s="6"/>
      <c r="C27" s="47" t="s">
        <v>24</v>
      </c>
      <c r="D27" s="8"/>
      <c r="F27" s="6"/>
      <c r="G27" s="47" t="s">
        <v>24</v>
      </c>
      <c r="H27" s="8"/>
    </row>
    <row r="28" spans="2:8" x14ac:dyDescent="0.2">
      <c r="B28" s="6"/>
      <c r="C28" s="10">
        <f>'3ª Trimestre'!G23</f>
        <v>557245.24</v>
      </c>
      <c r="D28" s="8"/>
      <c r="F28" s="6"/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25</v>
      </c>
      <c r="C30" s="51">
        <f>C28*D30</f>
        <v>3622.0940599999999</v>
      </c>
      <c r="D30" s="50">
        <v>6.4999999999999997E-3</v>
      </c>
      <c r="F30" s="9" t="s">
        <v>25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3622.0940599999999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26</v>
      </c>
      <c r="C33" s="51">
        <f>C28*D33</f>
        <v>16717.357199999999</v>
      </c>
      <c r="D33" s="49">
        <v>0.03</v>
      </c>
      <c r="F33" s="9" t="s">
        <v>26</v>
      </c>
      <c r="G33" s="51">
        <f>G28*H33</f>
        <v>0</v>
      </c>
      <c r="H33" s="49">
        <v>0.03</v>
      </c>
    </row>
    <row r="34" spans="2:8" x14ac:dyDescent="0.2">
      <c r="B34" s="53">
        <f>C33</f>
        <v>16717.357199999999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C28*D36</f>
        <v>66869.428799999994</v>
      </c>
      <c r="D36" s="49">
        <v>0.12</v>
      </c>
      <c r="F36" s="9" t="s">
        <v>0</v>
      </c>
      <c r="G36" s="10">
        <f>G28*H36</f>
        <v>0</v>
      </c>
      <c r="H36" s="49">
        <v>0.12</v>
      </c>
    </row>
    <row r="37" spans="2:8" x14ac:dyDescent="0.2">
      <c r="B37" s="19">
        <f>C37</f>
        <v>6018.248591999999</v>
      </c>
      <c r="C37" s="10">
        <f>C36*D37</f>
        <v>6018.248591999999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2</v>
      </c>
      <c r="C40" s="11">
        <f>C28*D40</f>
        <v>44579.619200000001</v>
      </c>
      <c r="D40" s="12">
        <v>0.08</v>
      </c>
      <c r="F40" s="2" t="s">
        <v>2</v>
      </c>
      <c r="G40" s="11">
        <f>G28*H40</f>
        <v>0</v>
      </c>
      <c r="H40" s="12">
        <v>0.08</v>
      </c>
    </row>
    <row r="41" spans="2:8" x14ac:dyDescent="0.2">
      <c r="B41" s="13">
        <f>C41+C42</f>
        <v>6686.9428799999996</v>
      </c>
      <c r="C41" s="11">
        <f>C40*D41</f>
        <v>6686.9428799999996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3</v>
      </c>
      <c r="F42" s="13"/>
      <c r="G42" s="11">
        <f>IF(G40&lt;60000,0,(G40-60000)*10%)</f>
        <v>0</v>
      </c>
      <c r="H42" s="56" t="s">
        <v>3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21</v>
      </c>
      <c r="C46" s="59">
        <f>C8+G8+C28+G28</f>
        <v>3538879.6100000003</v>
      </c>
    </row>
    <row r="47" spans="2:8" x14ac:dyDescent="0.2">
      <c r="B47" s="58" t="s">
        <v>25</v>
      </c>
      <c r="C47" s="60">
        <f>B11+F11+B31+F31</f>
        <v>23002.717464999998</v>
      </c>
    </row>
    <row r="48" spans="2:8" x14ac:dyDescent="0.2">
      <c r="B48" s="58" t="s">
        <v>26</v>
      </c>
      <c r="C48" s="60">
        <f>B14+F14+B34+F34</f>
        <v>106166.38829999999</v>
      </c>
    </row>
    <row r="49" spans="2:3" x14ac:dyDescent="0.2">
      <c r="B49" s="45" t="s">
        <v>22</v>
      </c>
      <c r="C49" s="61">
        <f>B17+F17+B34+F34</f>
        <v>48919.008395999997</v>
      </c>
    </row>
    <row r="50" spans="2:3" x14ac:dyDescent="0.2">
      <c r="B50" s="46" t="s">
        <v>2</v>
      </c>
      <c r="C50" s="62">
        <f>C21+G21+C41+G41</f>
        <v>42466.555319999999</v>
      </c>
    </row>
    <row r="51" spans="2:3" ht="13.5" thickBot="1" x14ac:dyDescent="0.25">
      <c r="B51" s="44" t="s">
        <v>23</v>
      </c>
      <c r="C51" s="63">
        <f>C22+G22+C42+G42</f>
        <v>11853.074960000002</v>
      </c>
    </row>
    <row r="52" spans="2:3" ht="13.5" thickBot="1" x14ac:dyDescent="0.25">
      <c r="B52" s="44" t="s">
        <v>27</v>
      </c>
      <c r="C52" s="63">
        <f>SUM(C47:C51)</f>
        <v>232407.74444099999</v>
      </c>
    </row>
  </sheetData>
  <sheetProtection sheet="1" objects="1" scenarios="1"/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Valor Bruto</vt:lpstr>
      <vt:lpstr>1ª Trimestre</vt:lpstr>
      <vt:lpstr>2ª Trimestre</vt:lpstr>
      <vt:lpstr>3ª Trimestre</vt:lpstr>
      <vt:lpstr>4ª Trimestre</vt:lpstr>
      <vt:lpstr>Resumo</vt:lpstr>
      <vt:lpstr>Resumo!Area_de_impressao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2015-07-17T13:55:05Z</cp:lastPrinted>
  <dcterms:created xsi:type="dcterms:W3CDTF">2015-06-05T13:40:11Z</dcterms:created>
  <dcterms:modified xsi:type="dcterms:W3CDTF">2015-08-13T20:02:22Z</dcterms:modified>
</cp:coreProperties>
</file>