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7" activeTab="6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calcChain.xml><?xml version="1.0" encoding="utf-8"?>
<calcChain xmlns="http://schemas.openxmlformats.org/spreadsheetml/2006/main">
  <c r="G33" i="2"/>
  <c r="F33"/>
  <c r="D33"/>
  <c r="H31"/>
  <c r="G31"/>
  <c r="D31"/>
  <c r="G27"/>
  <c r="H25"/>
  <c r="G25"/>
  <c r="D25"/>
  <c r="H23"/>
  <c r="G23"/>
  <c r="D23"/>
  <c r="G19"/>
  <c r="H17"/>
  <c r="G17"/>
  <c r="D17"/>
  <c r="H15"/>
  <c r="G15"/>
  <c r="D15"/>
  <c r="G11"/>
  <c r="H9"/>
  <c r="G9"/>
  <c r="D9"/>
  <c r="H7"/>
  <c r="G7"/>
  <c r="D7"/>
  <c r="H5"/>
  <c r="H27" s="1"/>
  <c r="G5"/>
  <c r="G29" s="1"/>
  <c r="F5"/>
  <c r="F31" s="1"/>
  <c r="E5"/>
  <c r="E33" s="1"/>
  <c r="D5"/>
  <c r="D27" s="1"/>
  <c r="I25" i="1"/>
  <c r="H25"/>
  <c r="G25"/>
  <c r="F25"/>
  <c r="E25"/>
  <c r="D25"/>
  <c r="I24"/>
  <c r="H24"/>
  <c r="G24"/>
  <c r="F24"/>
  <c r="E24"/>
  <c r="D24"/>
  <c r="I23"/>
  <c r="H23"/>
  <c r="G23"/>
  <c r="F23"/>
  <c r="E23"/>
  <c r="D23"/>
  <c r="I22"/>
  <c r="H22"/>
  <c r="G22"/>
  <c r="F22"/>
  <c r="E22"/>
  <c r="D22"/>
  <c r="I21"/>
  <c r="H21"/>
  <c r="G21"/>
  <c r="F21"/>
  <c r="E21"/>
  <c r="D21"/>
  <c r="E7" i="2" l="1"/>
  <c r="F13"/>
  <c r="E15"/>
  <c r="F21"/>
  <c r="E23"/>
  <c r="F29"/>
  <c r="E31"/>
  <c r="H33"/>
  <c r="F11"/>
  <c r="E13"/>
  <c r="F19"/>
  <c r="E21"/>
  <c r="F27"/>
  <c r="E29"/>
  <c r="F9"/>
  <c r="E11"/>
  <c r="D13"/>
  <c r="H13"/>
  <c r="F17"/>
  <c r="E19"/>
  <c r="D21"/>
  <c r="H21"/>
  <c r="F25"/>
  <c r="E27"/>
  <c r="D29"/>
  <c r="H29"/>
  <c r="F7"/>
  <c r="E9"/>
  <c r="D11"/>
  <c r="H11"/>
  <c r="G13"/>
  <c r="F15"/>
  <c r="E17"/>
  <c r="D19"/>
  <c r="H19"/>
  <c r="G21"/>
  <c r="F23"/>
  <c r="E25"/>
</calcChain>
</file>

<file path=xl/sharedStrings.xml><?xml version="1.0" encoding="utf-8"?>
<sst xmlns="http://schemas.openxmlformats.org/spreadsheetml/2006/main" count="72" uniqueCount="43">
  <si>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</si>
  <si>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</si>
  <si>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</si>
  <si>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</si>
  <si>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</si>
  <si>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</si>
  <si>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</si>
  <si>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</si>
  <si>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</si>
  <si>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</si>
  <si>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</si>
  <si>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</si>
  <si>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</si>
  <si>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</si>
  <si>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Predictor</t>
  </si>
  <si>
    <t>probability that a random prediction is correct (%)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</si>
  <si>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</si>
  <si>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</si>
  <si>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</si>
  <si>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</si>
  <si>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</si>
  <si>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</si>
  <si>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</si>
  <si>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</si>
  <si>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0.2  (Total Sucess)</t>
  </si>
  <si>
    <t>Time Score DF 0.2</t>
  </si>
  <si>
    <t>Time Score DF 0.5 (Total Sucess)</t>
  </si>
  <si>
    <t>Time Score DF 0.5</t>
  </si>
  <si>
    <t>Time Score DF 0.8 (Total Success)</t>
  </si>
  <si>
    <t>Time Score DF 0.8</t>
  </si>
  <si>
    <t>cnW Time Score DF 0.8 (Total Success)</t>
  </si>
  <si>
    <t>cnW Time Score DF 0.8</t>
  </si>
  <si>
    <t>cnW Time Score DF 0.5 (Total Success)</t>
  </si>
  <si>
    <t>cnW Time Score DF 0.5</t>
  </si>
  <si>
    <t>cnW Time Score DF 0.2 (Total Success)</t>
  </si>
  <si>
    <t>cnW Time Score DF 0.2</t>
  </si>
  <si>
    <t>aaW Time Score DF 0.8 (Total Success)</t>
  </si>
  <si>
    <t>aaW Time Score DF 0.8</t>
  </si>
  <si>
    <t>aaW Time Score DF 0.5 (Total Success)</t>
  </si>
  <si>
    <t>aaW Time Score DF 0.5</t>
  </si>
  <si>
    <t>aaW Time Score DF 0.2 (Total Success)</t>
  </si>
  <si>
    <t>aaW Time Score DF 0.2</t>
  </si>
  <si>
    <t>Combinacao Linear (cn, aas, jc, pa, ts08, ts05, ts02)</t>
  </si>
</sst>
</file>

<file path=xl/styles.xml><?xml version="1.0" encoding="utf-8"?>
<styleSheet xmlns="http://schemas.openxmlformats.org/spreadsheetml/2006/main">
  <numFmts count="1">
    <numFmt numFmtId="164" formatCode="_-* #,##0.00_-;\-* #,##0.00_-;_-* \-??_-;_-@_-"/>
  </numFmts>
  <fonts count="6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27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164" fontId="0" fillId="0" borderId="3" xfId="1" applyFont="1" applyBorder="1" applyAlignment="1" applyProtection="1"/>
    <xf numFmtId="164" fontId="0" fillId="2" borderId="3" xfId="1" applyFont="1" applyFill="1" applyBorder="1" applyAlignment="1" applyProtection="1"/>
    <xf numFmtId="164" fontId="0" fillId="0" borderId="3" xfId="0" applyNumberFormat="1" applyBorder="1"/>
    <xf numFmtId="164" fontId="0" fillId="2" borderId="3" xfId="0" applyNumberFormat="1" applyFill="1" applyBorder="1"/>
    <xf numFmtId="0" fontId="0" fillId="0" borderId="3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0,34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1994-1999'!$C$7:$C$33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cnW Time Score DF 0.8</c:v>
                </c:pt>
                <c:pt idx="8">
                  <c:v>cnW Time Score DF 0.5</c:v>
                </c:pt>
                <c:pt idx="9">
                  <c:v>cnW Time Score DF 0.2</c:v>
                </c:pt>
                <c:pt idx="10">
                  <c:v>aaW Time Score DF 0.8</c:v>
                </c:pt>
                <c:pt idx="11">
                  <c:v>aaW Time Score DF 0.5</c:v>
                </c:pt>
                <c:pt idx="12">
                  <c:v>aaW Time Score DF 0.2</c:v>
                </c:pt>
              </c:strCache>
            </c:strRef>
          </c:cat>
          <c:val>
            <c:numRef>
              <c:f>'Results 1994-1999'!$D$7:$D$33</c:f>
              <c:numCache>
                <c:formatCode>_-* #,##0.00_-;\-* #,##0.00_-;_-* \-??_-;_-@_-</c:formatCode>
                <c:ptCount val="13"/>
                <c:pt idx="0">
                  <c:v>27.8673</c:v>
                </c:pt>
                <c:pt idx="1">
                  <c:v>22.73385</c:v>
                </c:pt>
                <c:pt idx="2">
                  <c:v>21.267149999999997</c:v>
                </c:pt>
                <c:pt idx="3">
                  <c:v>5.8668000000000005</c:v>
                </c:pt>
                <c:pt idx="4">
                  <c:v>28.600650000000002</c:v>
                </c:pt>
                <c:pt idx="5">
                  <c:v>32.267400000000002</c:v>
                </c:pt>
                <c:pt idx="6">
                  <c:v>31.534050000000001</c:v>
                </c:pt>
                <c:pt idx="7">
                  <c:v>28.600650000000002</c:v>
                </c:pt>
                <c:pt idx="8">
                  <c:v>29.334</c:v>
                </c:pt>
                <c:pt idx="9">
                  <c:v>29.334</c:v>
                </c:pt>
                <c:pt idx="10">
                  <c:v>24.933900000000001</c:v>
                </c:pt>
                <c:pt idx="11">
                  <c:v>27.8673</c:v>
                </c:pt>
                <c:pt idx="12">
                  <c:v>28.600650000000002</c:v>
                </c:pt>
              </c:numCache>
            </c:numRef>
          </c:val>
        </c:ser>
        <c:shape val="cylinder"/>
        <c:axId val="103028608"/>
        <c:axId val="103030144"/>
        <c:axId val="0"/>
      </c:bar3DChart>
      <c:catAx>
        <c:axId val="103028608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3030144"/>
        <c:crosses val="autoZero"/>
        <c:auto val="1"/>
        <c:lblAlgn val="ctr"/>
        <c:lblOffset val="100"/>
      </c:catAx>
      <c:valAx>
        <c:axId val="10303014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302860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0,15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1994-1999'!$C$7:$C$33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cnW Time Score DF 0.8</c:v>
                </c:pt>
                <c:pt idx="8">
                  <c:v>cnW Time Score DF 0.5</c:v>
                </c:pt>
                <c:pt idx="9">
                  <c:v>cnW Time Score DF 0.2</c:v>
                </c:pt>
                <c:pt idx="10">
                  <c:v>aaW Time Score DF 0.8</c:v>
                </c:pt>
                <c:pt idx="11">
                  <c:v>aaW Time Score DF 0.5</c:v>
                </c:pt>
                <c:pt idx="12">
                  <c:v>aaW Time Score DF 0.2</c:v>
                </c:pt>
              </c:strCache>
            </c:strRef>
          </c:cat>
          <c:val>
            <c:numRef>
              <c:f>'Results 1994-1999'!$E$7:$E$33</c:f>
              <c:numCache>
                <c:formatCode>_-* #,##0.00_-;\-* #,##0.00_-;_-* \-??_-;_-@_-</c:formatCode>
                <c:ptCount val="13"/>
                <c:pt idx="0">
                  <c:v>42.69071526578886</c:v>
                </c:pt>
                <c:pt idx="1">
                  <c:v>48.493336758226185</c:v>
                </c:pt>
                <c:pt idx="2">
                  <c:v>46.006498975753047</c:v>
                </c:pt>
                <c:pt idx="3">
                  <c:v>7.8749863111649363</c:v>
                </c:pt>
                <c:pt idx="4">
                  <c:v>49.322282685717234</c:v>
                </c:pt>
                <c:pt idx="5">
                  <c:v>48.493336758226185</c:v>
                </c:pt>
                <c:pt idx="6">
                  <c:v>46.006498975753047</c:v>
                </c:pt>
                <c:pt idx="7">
                  <c:v>45.592026012007523</c:v>
                </c:pt>
                <c:pt idx="8">
                  <c:v>47.249917866989612</c:v>
                </c:pt>
                <c:pt idx="9">
                  <c:v>49.322282685717234</c:v>
                </c:pt>
                <c:pt idx="10">
                  <c:v>48.078863794480661</c:v>
                </c:pt>
                <c:pt idx="11">
                  <c:v>52.223593431935896</c:v>
                </c:pt>
                <c:pt idx="12">
                  <c:v>52.223593431935896</c:v>
                </c:pt>
              </c:numCache>
            </c:numRef>
          </c:val>
        </c:ser>
        <c:shape val="cylinder"/>
        <c:axId val="103084032"/>
        <c:axId val="103085568"/>
        <c:axId val="0"/>
      </c:bar3DChart>
      <c:catAx>
        <c:axId val="103084032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3085568"/>
        <c:crosses val="autoZero"/>
        <c:auto val="1"/>
        <c:lblAlgn val="ctr"/>
        <c:lblOffset val="100"/>
      </c:catAx>
      <c:valAx>
        <c:axId val="10308556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308403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0,21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1994-1999'!$C$7:$C$33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cnW Time Score DF 0.8</c:v>
                </c:pt>
                <c:pt idx="8">
                  <c:v>cnW Time Score DF 0.5</c:v>
                </c:pt>
                <c:pt idx="9">
                  <c:v>cnW Time Score DF 0.2</c:v>
                </c:pt>
                <c:pt idx="10">
                  <c:v>aaW Time Score DF 0.8</c:v>
                </c:pt>
                <c:pt idx="11">
                  <c:v>aaW Time Score DF 0.5</c:v>
                </c:pt>
                <c:pt idx="12">
                  <c:v>aaW Time Score DF 0.2</c:v>
                </c:pt>
              </c:strCache>
            </c:strRef>
          </c:cat>
          <c:val>
            <c:numRef>
              <c:f>'Results 1994-1999'!$F$7:$F$33</c:f>
              <c:numCache>
                <c:formatCode>_-* #,##0.00_-;\-* #,##0.00_-;_-* \-??_-;_-@_-</c:formatCode>
                <c:ptCount val="13"/>
                <c:pt idx="0">
                  <c:v>25.863677367434825</c:v>
                </c:pt>
                <c:pt idx="1">
                  <c:v>28.802731613734235</c:v>
                </c:pt>
                <c:pt idx="2">
                  <c:v>28.655778901419264</c:v>
                </c:pt>
                <c:pt idx="3">
                  <c:v>14.842223943812028</c:v>
                </c:pt>
                <c:pt idx="4">
                  <c:v>26.598440929009676</c:v>
                </c:pt>
                <c:pt idx="5">
                  <c:v>26.451488216694706</c:v>
                </c:pt>
                <c:pt idx="6">
                  <c:v>26.451488216694706</c:v>
                </c:pt>
                <c:pt idx="7">
                  <c:v>26.451488216694706</c:v>
                </c:pt>
                <c:pt idx="8">
                  <c:v>26.304535504379736</c:v>
                </c:pt>
                <c:pt idx="9">
                  <c:v>27.186251778269558</c:v>
                </c:pt>
                <c:pt idx="10">
                  <c:v>31.153975010773763</c:v>
                </c:pt>
                <c:pt idx="11">
                  <c:v>31.447880435403704</c:v>
                </c:pt>
                <c:pt idx="12">
                  <c:v>31.594833147718681</c:v>
                </c:pt>
              </c:numCache>
            </c:numRef>
          </c:val>
        </c:ser>
        <c:shape val="cylinder"/>
        <c:axId val="113239936"/>
        <c:axId val="113241472"/>
        <c:axId val="0"/>
      </c:bar3DChart>
      <c:catAx>
        <c:axId val="113239936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3241472"/>
        <c:crosses val="autoZero"/>
        <c:auto val="1"/>
        <c:lblAlgn val="ctr"/>
        <c:lblOffset val="100"/>
      </c:catAx>
      <c:valAx>
        <c:axId val="11324147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323993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COND-MAT - Random = 0,15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1994-1999'!$C$7:$C$33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cnW Time Score DF 0.8</c:v>
                </c:pt>
                <c:pt idx="8">
                  <c:v>cnW Time Score DF 0.5</c:v>
                </c:pt>
                <c:pt idx="9">
                  <c:v>cnW Time Score DF 0.2</c:v>
                </c:pt>
                <c:pt idx="10">
                  <c:v>aaW Time Score DF 0.8</c:v>
                </c:pt>
                <c:pt idx="11">
                  <c:v>aaW Time Score DF 0.5</c:v>
                </c:pt>
                <c:pt idx="12">
                  <c:v>aaW Time Score DF 0.2</c:v>
                </c:pt>
              </c:strCache>
            </c:strRef>
          </c:cat>
          <c:val>
            <c:numRef>
              <c:f>'Results 1994-1999'!$G$7:$G$33</c:f>
              <c:numCache>
                <c:formatCode>_-* #,##0.00_-;\-* #,##0.00_-;_-* \-??_-;_-@_-</c:formatCode>
                <c:ptCount val="13"/>
                <c:pt idx="0">
                  <c:v>43.19165746691872</c:v>
                </c:pt>
                <c:pt idx="1">
                  <c:v>43.78332400756144</c:v>
                </c:pt>
                <c:pt idx="2">
                  <c:v>44.374990548204153</c:v>
                </c:pt>
                <c:pt idx="3">
                  <c:v>5.3249988657844991</c:v>
                </c:pt>
                <c:pt idx="4">
                  <c:v>51.474989035916821</c:v>
                </c:pt>
                <c:pt idx="5">
                  <c:v>50.883322495274108</c:v>
                </c:pt>
                <c:pt idx="6">
                  <c:v>51.474989035916821</c:v>
                </c:pt>
                <c:pt idx="7">
                  <c:v>50.883322495274108</c:v>
                </c:pt>
                <c:pt idx="8">
                  <c:v>52.658322117202268</c:v>
                </c:pt>
                <c:pt idx="9">
                  <c:v>52.658322117202268</c:v>
                </c:pt>
                <c:pt idx="10">
                  <c:v>51.474989035916821</c:v>
                </c:pt>
                <c:pt idx="11">
                  <c:v>53.841655198487715</c:v>
                </c:pt>
                <c:pt idx="12">
                  <c:v>52.658322117202268</c:v>
                </c:pt>
              </c:numCache>
            </c:numRef>
          </c:val>
        </c:ser>
        <c:shape val="cylinder"/>
        <c:axId val="113295360"/>
        <c:axId val="113296896"/>
        <c:axId val="0"/>
      </c:bar3DChart>
      <c:catAx>
        <c:axId val="113295360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3296896"/>
        <c:crosses val="autoZero"/>
        <c:auto val="1"/>
        <c:lblAlgn val="ctr"/>
        <c:lblOffset val="100"/>
      </c:catAx>
      <c:valAx>
        <c:axId val="11329689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329536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ASTRO-PH - Random = 0,47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1994-1999'!$C$7:$C$33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cnW Time Score DF 0.8</c:v>
                </c:pt>
                <c:pt idx="8">
                  <c:v>cnW Time Score DF 0.5</c:v>
                </c:pt>
                <c:pt idx="9">
                  <c:v>cnW Time Score DF 0.2</c:v>
                </c:pt>
                <c:pt idx="10">
                  <c:v>aaW Time Score DF 0.8</c:v>
                </c:pt>
                <c:pt idx="11">
                  <c:v>aaW Time Score DF 0.5</c:v>
                </c:pt>
                <c:pt idx="12">
                  <c:v>aaW Time Score DF 0.2</c:v>
                </c:pt>
              </c:strCache>
            </c:strRef>
          </c:cat>
          <c:val>
            <c:numRef>
              <c:f>'Results 1994-1999'!$H$7:$H$33</c:f>
              <c:numCache>
                <c:formatCode>_-* #,##0.00_-;\-* #,##0.00_-;_-* \-??_-;_-@_-</c:formatCode>
                <c:ptCount val="13"/>
                <c:pt idx="0">
                  <c:v>18.569897666750389</c:v>
                </c:pt>
                <c:pt idx="1">
                  <c:v>20.254740453082768</c:v>
                </c:pt>
                <c:pt idx="2">
                  <c:v>16.592038743664546</c:v>
                </c:pt>
                <c:pt idx="3">
                  <c:v>4.7615122222436899</c:v>
                </c:pt>
                <c:pt idx="4">
                  <c:v>17.764103290678378</c:v>
                </c:pt>
                <c:pt idx="5">
                  <c:v>17.617595222301649</c:v>
                </c:pt>
                <c:pt idx="6">
                  <c:v>17.434460136830737</c:v>
                </c:pt>
                <c:pt idx="7">
                  <c:v>15.712990333404173</c:v>
                </c:pt>
                <c:pt idx="8">
                  <c:v>15.749617350498356</c:v>
                </c:pt>
                <c:pt idx="9">
                  <c:v>16.775173829135458</c:v>
                </c:pt>
                <c:pt idx="10">
                  <c:v>17.983865393243473</c:v>
                </c:pt>
                <c:pt idx="11">
                  <c:v>18.606524683844572</c:v>
                </c:pt>
                <c:pt idx="12">
                  <c:v>18.569897666750389</c:v>
                </c:pt>
              </c:numCache>
            </c:numRef>
          </c:val>
        </c:ser>
        <c:shape val="cylinder"/>
        <c:axId val="113374720"/>
        <c:axId val="113376256"/>
        <c:axId val="0"/>
      </c:bar3DChart>
      <c:catAx>
        <c:axId val="113374720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3376256"/>
        <c:crosses val="autoZero"/>
        <c:auto val="1"/>
        <c:lblAlgn val="ctr"/>
        <c:lblOffset val="100"/>
      </c:catAx>
      <c:valAx>
        <c:axId val="11337625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337472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3</xdr:row>
      <xdr:rowOff>171450</xdr:rowOff>
    </xdr:from>
    <xdr:to>
      <xdr:col>15</xdr:col>
      <xdr:colOff>424800</xdr:colOff>
      <xdr:row>28</xdr:row>
      <xdr:rowOff>133560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8</xdr:row>
      <xdr:rowOff>28574</xdr:rowOff>
    </xdr:from>
    <xdr:to>
      <xdr:col>16</xdr:col>
      <xdr:colOff>214920</xdr:colOff>
      <xdr:row>31</xdr:row>
      <xdr:rowOff>133559</xdr:rowOff>
    </xdr:to>
    <xdr:graphicFrame macro="">
      <xdr:nvGraphicFramePr>
        <xdr:cNvPr id="0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4</xdr:row>
      <xdr:rowOff>85724</xdr:rowOff>
    </xdr:from>
    <xdr:to>
      <xdr:col>15</xdr:col>
      <xdr:colOff>520200</xdr:colOff>
      <xdr:row>28</xdr:row>
      <xdr:rowOff>105119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400050</xdr:colOff>
      <xdr:row>3</xdr:row>
      <xdr:rowOff>142875</xdr:rowOff>
    </xdr:from>
    <xdr:to>
      <xdr:col>15</xdr:col>
      <xdr:colOff>167685</xdr:colOff>
      <xdr:row>27</xdr:row>
      <xdr:rowOff>57495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5</xdr:row>
      <xdr:rowOff>28574</xdr:rowOff>
    </xdr:from>
    <xdr:to>
      <xdr:col>16</xdr:col>
      <xdr:colOff>234360</xdr:colOff>
      <xdr:row>29</xdr:row>
      <xdr:rowOff>105119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5"/>
  <sheetViews>
    <sheetView topLeftCell="A8" zoomScaleNormal="100" workbookViewId="0">
      <selection activeCell="F12" sqref="F12"/>
    </sheetView>
  </sheetViews>
  <sheetFormatPr defaultRowHeight="15"/>
  <cols>
    <col min="1" max="1" width="8.42578125"/>
    <col min="3" max="5" width="8.42578125"/>
    <col min="6" max="6" width="13.42578125"/>
    <col min="7" max="7" width="8.42578125"/>
    <col min="8" max="8" width="5.7109375"/>
    <col min="9" max="9" width="5.5703125"/>
    <col min="10" max="18" width="8.42578125"/>
    <col min="19" max="19" width="34.28515625"/>
    <col min="20" max="1025" width="8.42578125"/>
  </cols>
  <sheetData>
    <row r="2" spans="2:12" ht="32.25" customHeight="1">
      <c r="B2" s="3" t="s">
        <v>0</v>
      </c>
      <c r="C2" s="3"/>
      <c r="D2" s="3"/>
      <c r="E2" s="3"/>
      <c r="F2" s="3"/>
      <c r="G2" s="3"/>
      <c r="H2" s="3"/>
      <c r="I2" s="3"/>
    </row>
    <row r="3" spans="2:12">
      <c r="B3" s="4"/>
      <c r="C3" s="5"/>
      <c r="D3" s="6" t="s">
        <v>1</v>
      </c>
      <c r="E3" s="6" t="s">
        <v>2</v>
      </c>
      <c r="F3" s="6" t="s">
        <v>3</v>
      </c>
      <c r="G3" s="6" t="s">
        <v>1</v>
      </c>
      <c r="H3" s="6" t="s">
        <v>4</v>
      </c>
      <c r="I3" s="7" t="s">
        <v>5</v>
      </c>
      <c r="L3" s="8"/>
    </row>
    <row r="4" spans="2:12">
      <c r="B4" s="9" t="s">
        <v>6</v>
      </c>
      <c r="C4" s="5"/>
      <c r="D4" s="5">
        <v>2122</v>
      </c>
      <c r="E4" s="5">
        <v>3287</v>
      </c>
      <c r="F4" s="5">
        <v>5724</v>
      </c>
      <c r="G4" s="5">
        <v>486</v>
      </c>
      <c r="H4" s="5">
        <v>519</v>
      </c>
      <c r="I4" s="10">
        <v>400</v>
      </c>
    </row>
    <row r="5" spans="2:12">
      <c r="B5" s="9" t="s">
        <v>7</v>
      </c>
      <c r="C5" s="5"/>
      <c r="D5" s="5">
        <v>5241</v>
      </c>
      <c r="E5" s="5">
        <v>9498</v>
      </c>
      <c r="F5" s="5">
        <v>15842</v>
      </c>
      <c r="G5" s="5">
        <v>1438</v>
      </c>
      <c r="H5" s="5">
        <v>2311</v>
      </c>
      <c r="I5" s="10">
        <v>1576</v>
      </c>
    </row>
    <row r="6" spans="2:12">
      <c r="B6" s="9" t="s">
        <v>8</v>
      </c>
      <c r="C6" s="5"/>
      <c r="D6" s="5">
        <v>5414</v>
      </c>
      <c r="E6" s="5">
        <v>10254</v>
      </c>
      <c r="F6" s="5">
        <v>47806</v>
      </c>
      <c r="G6" s="5">
        <v>1790</v>
      </c>
      <c r="H6" s="5">
        <v>6654</v>
      </c>
      <c r="I6" s="10">
        <v>3294</v>
      </c>
    </row>
    <row r="7" spans="2:12">
      <c r="B7" s="9" t="s">
        <v>9</v>
      </c>
      <c r="C7" s="5"/>
      <c r="D7" s="5">
        <v>5469</v>
      </c>
      <c r="E7" s="5">
        <v>6700</v>
      </c>
      <c r="F7" s="5">
        <v>19881</v>
      </c>
      <c r="G7" s="5">
        <v>1253</v>
      </c>
      <c r="H7" s="5">
        <v>1899</v>
      </c>
      <c r="I7" s="10">
        <v>1150</v>
      </c>
    </row>
    <row r="8" spans="2:12">
      <c r="B8" s="9" t="s">
        <v>10</v>
      </c>
      <c r="C8" s="5"/>
      <c r="D8" s="5">
        <v>5343</v>
      </c>
      <c r="E8" s="5">
        <v>5816</v>
      </c>
      <c r="F8" s="5">
        <v>41852</v>
      </c>
      <c r="G8" s="5">
        <v>1561</v>
      </c>
      <c r="H8" s="5">
        <v>6178</v>
      </c>
      <c r="I8" s="10">
        <v>5751</v>
      </c>
    </row>
    <row r="9" spans="2:12">
      <c r="B9" s="4"/>
      <c r="C9" s="5"/>
      <c r="D9" s="5"/>
      <c r="E9" s="5"/>
      <c r="F9" s="5"/>
      <c r="G9" s="5"/>
      <c r="H9" s="5"/>
      <c r="I9" s="10"/>
    </row>
    <row r="10" spans="2:12" ht="36" customHeight="1">
      <c r="B10" s="2" t="s">
        <v>11</v>
      </c>
      <c r="C10" s="2"/>
      <c r="D10" s="2"/>
      <c r="E10" s="2"/>
      <c r="F10" s="2"/>
      <c r="G10" s="2"/>
      <c r="H10" s="2"/>
      <c r="I10" s="2"/>
    </row>
    <row r="11" spans="2:12">
      <c r="B11" s="4"/>
      <c r="C11" s="5"/>
      <c r="D11" s="6" t="s">
        <v>1</v>
      </c>
      <c r="E11" s="6" t="s">
        <v>2</v>
      </c>
      <c r="F11" s="6" t="s">
        <v>3</v>
      </c>
      <c r="G11" s="6" t="s">
        <v>1</v>
      </c>
      <c r="H11" s="6" t="s">
        <v>4</v>
      </c>
      <c r="I11" s="7" t="s">
        <v>5</v>
      </c>
    </row>
    <row r="12" spans="2:12">
      <c r="B12" s="9" t="s">
        <v>6</v>
      </c>
      <c r="C12" s="5"/>
      <c r="D12" s="5">
        <v>2122</v>
      </c>
      <c r="E12" s="5">
        <v>3287</v>
      </c>
      <c r="F12" s="5">
        <v>5722</v>
      </c>
      <c r="G12" s="5">
        <v>486</v>
      </c>
      <c r="H12" s="5">
        <v>519</v>
      </c>
      <c r="I12" s="10">
        <v>400</v>
      </c>
    </row>
    <row r="13" spans="2:12">
      <c r="B13" s="9" t="s">
        <v>7</v>
      </c>
      <c r="C13" s="5"/>
      <c r="D13" s="5">
        <v>5241</v>
      </c>
      <c r="E13" s="5">
        <v>9498</v>
      </c>
      <c r="F13" s="5">
        <v>15834</v>
      </c>
      <c r="G13" s="5">
        <v>1437</v>
      </c>
      <c r="H13" s="5">
        <v>2308</v>
      </c>
      <c r="I13" s="10">
        <v>1576</v>
      </c>
    </row>
    <row r="14" spans="2:12">
      <c r="B14" s="9" t="s">
        <v>8</v>
      </c>
      <c r="C14" s="5"/>
      <c r="D14" s="5">
        <v>5414</v>
      </c>
      <c r="E14" s="5">
        <v>10254</v>
      </c>
      <c r="F14" s="5">
        <v>47800</v>
      </c>
      <c r="G14" s="5">
        <v>1790</v>
      </c>
      <c r="H14" s="5">
        <v>6654</v>
      </c>
      <c r="I14" s="10">
        <v>3294</v>
      </c>
    </row>
    <row r="15" spans="2:12">
      <c r="B15" s="9" t="s">
        <v>9</v>
      </c>
      <c r="C15" s="5"/>
      <c r="D15" s="5">
        <v>5469</v>
      </c>
      <c r="E15" s="5">
        <v>6700</v>
      </c>
      <c r="F15" s="5">
        <v>19878</v>
      </c>
      <c r="G15" s="5">
        <v>1253</v>
      </c>
      <c r="H15" s="5">
        <v>1899</v>
      </c>
      <c r="I15" s="10">
        <v>1150</v>
      </c>
    </row>
    <row r="16" spans="2:12">
      <c r="B16" s="9" t="s">
        <v>10</v>
      </c>
      <c r="C16" s="5"/>
      <c r="D16" s="5">
        <v>5343</v>
      </c>
      <c r="E16" s="5">
        <v>5816</v>
      </c>
      <c r="F16" s="5">
        <v>41848</v>
      </c>
      <c r="G16" s="5">
        <v>1561</v>
      </c>
      <c r="H16" s="5">
        <v>6178</v>
      </c>
      <c r="I16" s="10">
        <v>5751</v>
      </c>
    </row>
    <row r="17" spans="1:12">
      <c r="B17" s="4"/>
      <c r="C17" s="5"/>
      <c r="D17" s="5"/>
      <c r="E17" s="5"/>
      <c r="F17" s="5"/>
      <c r="G17" s="5"/>
      <c r="H17" s="5"/>
      <c r="I17" s="10"/>
    </row>
    <row r="18" spans="1:12" ht="24.75" customHeight="1">
      <c r="B18" s="2" t="s">
        <v>12</v>
      </c>
      <c r="C18" s="2"/>
      <c r="D18" s="2"/>
      <c r="E18" s="2"/>
      <c r="F18" s="2"/>
      <c r="G18" s="2"/>
      <c r="H18" s="2"/>
      <c r="I18" s="2"/>
    </row>
    <row r="19" spans="1:12">
      <c r="B19" s="4"/>
      <c r="C19" s="5"/>
      <c r="D19" s="6" t="s">
        <v>1</v>
      </c>
      <c r="E19" s="6" t="s">
        <v>2</v>
      </c>
      <c r="F19" s="6" t="s">
        <v>3</v>
      </c>
      <c r="G19" s="6" t="s">
        <v>1</v>
      </c>
      <c r="H19" s="6" t="s">
        <v>4</v>
      </c>
      <c r="I19" s="7" t="s">
        <v>5</v>
      </c>
      <c r="L19" s="11"/>
    </row>
    <row r="20" spans="1:12">
      <c r="B20" s="4"/>
      <c r="C20" s="5"/>
      <c r="D20" s="6"/>
      <c r="E20" s="6"/>
      <c r="F20" s="6"/>
      <c r="G20" s="6"/>
      <c r="H20" s="6"/>
      <c r="I20" s="7"/>
    </row>
    <row r="21" spans="1:12">
      <c r="B21" s="9" t="s">
        <v>6</v>
      </c>
      <c r="C21" s="5"/>
      <c r="D21" s="5">
        <f t="shared" ref="D21:I25" si="0">D4-D12</f>
        <v>0</v>
      </c>
      <c r="E21" s="5">
        <f t="shared" si="0"/>
        <v>0</v>
      </c>
      <c r="F21" s="5">
        <f t="shared" si="0"/>
        <v>2</v>
      </c>
      <c r="G21" s="5">
        <f t="shared" si="0"/>
        <v>0</v>
      </c>
      <c r="H21" s="5">
        <f t="shared" si="0"/>
        <v>0</v>
      </c>
      <c r="I21" s="10">
        <f t="shared" si="0"/>
        <v>0</v>
      </c>
    </row>
    <row r="22" spans="1:12">
      <c r="A22" s="12"/>
      <c r="B22" s="13" t="s">
        <v>7</v>
      </c>
      <c r="C22" s="14"/>
      <c r="D22" s="15">
        <f t="shared" si="0"/>
        <v>0</v>
      </c>
      <c r="E22" s="15">
        <f t="shared" si="0"/>
        <v>0</v>
      </c>
      <c r="F22" s="15">
        <f t="shared" si="0"/>
        <v>8</v>
      </c>
      <c r="G22" s="15">
        <f t="shared" si="0"/>
        <v>1</v>
      </c>
      <c r="H22" s="15">
        <f t="shared" si="0"/>
        <v>3</v>
      </c>
      <c r="I22" s="16">
        <f t="shared" si="0"/>
        <v>0</v>
      </c>
      <c r="J22" s="12"/>
    </row>
    <row r="23" spans="1:12">
      <c r="B23" s="17" t="s">
        <v>8</v>
      </c>
      <c r="C23" s="18"/>
      <c r="D23" s="5">
        <f t="shared" si="0"/>
        <v>0</v>
      </c>
      <c r="E23" s="5">
        <f t="shared" si="0"/>
        <v>0</v>
      </c>
      <c r="F23" s="5">
        <f t="shared" si="0"/>
        <v>6</v>
      </c>
      <c r="G23" s="5">
        <f t="shared" si="0"/>
        <v>0</v>
      </c>
      <c r="H23" s="5">
        <f t="shared" si="0"/>
        <v>0</v>
      </c>
      <c r="I23" s="10">
        <f t="shared" si="0"/>
        <v>0</v>
      </c>
    </row>
    <row r="24" spans="1:12">
      <c r="B24" s="13" t="s">
        <v>9</v>
      </c>
      <c r="C24" s="14"/>
      <c r="D24" s="15">
        <f t="shared" si="0"/>
        <v>0</v>
      </c>
      <c r="E24" s="15">
        <f t="shared" si="0"/>
        <v>0</v>
      </c>
      <c r="F24" s="15">
        <f t="shared" si="0"/>
        <v>3</v>
      </c>
      <c r="G24" s="15">
        <f t="shared" si="0"/>
        <v>0</v>
      </c>
      <c r="H24" s="15">
        <f t="shared" si="0"/>
        <v>0</v>
      </c>
      <c r="I24" s="16">
        <f t="shared" si="0"/>
        <v>0</v>
      </c>
    </row>
    <row r="25" spans="1:12">
      <c r="B25" s="9" t="s">
        <v>10</v>
      </c>
      <c r="C25" s="19"/>
      <c r="D25" s="5">
        <f t="shared" si="0"/>
        <v>0</v>
      </c>
      <c r="E25" s="5">
        <f t="shared" si="0"/>
        <v>0</v>
      </c>
      <c r="F25" s="5">
        <f t="shared" si="0"/>
        <v>4</v>
      </c>
      <c r="G25" s="5">
        <f t="shared" si="0"/>
        <v>0</v>
      </c>
      <c r="H25" s="5">
        <f t="shared" si="0"/>
        <v>0</v>
      </c>
      <c r="I25" s="10">
        <f t="shared" si="0"/>
        <v>0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1:H33"/>
  <sheetViews>
    <sheetView zoomScaleNormal="100" workbookViewId="0">
      <selection activeCell="A33" sqref="A33:XFD33"/>
    </sheetView>
  </sheetViews>
  <sheetFormatPr defaultRowHeight="15" outlineLevelRow="2"/>
  <cols>
    <col min="1" max="2" width="8.42578125"/>
    <col min="3" max="3" width="43.42578125"/>
    <col min="4" max="4" width="10"/>
    <col min="5" max="5" width="9.7109375"/>
    <col min="6" max="6" width="12.7109375"/>
    <col min="7" max="7" width="9"/>
    <col min="8" max="8" width="9.7109375"/>
    <col min="9" max="1025" width="8.42578125"/>
  </cols>
  <sheetData>
    <row r="1" spans="3:8">
      <c r="C1" s="20"/>
    </row>
    <row r="2" spans="3:8">
      <c r="C2" s="1" t="s">
        <v>13</v>
      </c>
      <c r="D2" s="1"/>
      <c r="E2" s="1"/>
      <c r="F2" s="1"/>
      <c r="G2" s="1"/>
      <c r="H2" s="1"/>
    </row>
    <row r="4" spans="3:8">
      <c r="C4" s="6" t="s">
        <v>14</v>
      </c>
      <c r="D4" s="6" t="s">
        <v>6</v>
      </c>
      <c r="E4" s="21" t="s">
        <v>7</v>
      </c>
      <c r="F4" s="21" t="s">
        <v>8</v>
      </c>
      <c r="G4" s="21" t="s">
        <v>9</v>
      </c>
      <c r="H4" s="6" t="s">
        <v>10</v>
      </c>
    </row>
    <row r="5" spans="3:8">
      <c r="C5" s="5" t="s">
        <v>15</v>
      </c>
      <c r="D5" s="22">
        <f>( 'First Table'!I12 / ( ( ('First Table'!G12 * ('First Table'!G12 - 1))/2) - 'First Table'!H12) *100)</f>
        <v>0.340901343151292</v>
      </c>
      <c r="E5" s="23">
        <f>( 'First Table'!I13 / ( ( ('First Table'!G13 * ('First Table'!G13 - 1))/2) - 'First Table'!H13)*100)</f>
        <v>0.15309026691715447</v>
      </c>
      <c r="F5" s="23">
        <f>( 'First Table'!I14 / ( ( ('First Table'!G14 * ('First Table'!G14 - 1))/2) - 'First Table'!H14)*100)</f>
        <v>0.20658500684540176</v>
      </c>
      <c r="G5" s="23">
        <f>( 'First Table'!I15 / ( ( ('First Table'!G15 * ('First Table'!G15 - 1))/2) - 'First Table'!H15)*100 )</f>
        <v>0.1469688004406508</v>
      </c>
      <c r="H5" s="22">
        <f>( 'First Table'!I16 / ( ( ('First Table'!G16 * ('First Table'!G16 - 1))/2) - 'First Table'!H16) *100)</f>
        <v>0.47473918649630759</v>
      </c>
    </row>
    <row r="6" spans="3:8" hidden="1" outlineLevel="2">
      <c r="C6" s="5" t="s">
        <v>16</v>
      </c>
      <c r="D6" s="24">
        <v>38</v>
      </c>
      <c r="E6" s="25">
        <v>103</v>
      </c>
      <c r="F6" s="25">
        <v>176</v>
      </c>
      <c r="G6" s="25">
        <v>73</v>
      </c>
      <c r="H6" s="24">
        <v>507</v>
      </c>
    </row>
    <row r="7" spans="3:8" collapsed="1">
      <c r="C7" s="5" t="s">
        <v>17</v>
      </c>
      <c r="D7" s="22">
        <f>((D6/ 'First Table'!I12  )*100)/D5</f>
        <v>27.8673</v>
      </c>
      <c r="E7" s="25">
        <f>((E6/   'First Table'!I13    )*100)/E5</f>
        <v>42.69071526578886</v>
      </c>
      <c r="F7" s="25">
        <f>((F6/   'First Table'!I14    )*100)/F5</f>
        <v>25.863677367434825</v>
      </c>
      <c r="G7" s="25">
        <f>((G6/   'First Table'!I15    )*100)/G5</f>
        <v>43.19165746691872</v>
      </c>
      <c r="H7" s="24">
        <f>((H6/   'First Table'!I16    )*100)/H5</f>
        <v>18.569897666750389</v>
      </c>
    </row>
    <row r="8" spans="3:8" hidden="1" outlineLevel="2">
      <c r="C8" s="5" t="s">
        <v>18</v>
      </c>
      <c r="D8" s="24">
        <v>31</v>
      </c>
      <c r="E8" s="25">
        <v>117</v>
      </c>
      <c r="F8" s="25">
        <v>196</v>
      </c>
      <c r="G8" s="25">
        <v>74</v>
      </c>
      <c r="H8" s="24">
        <v>553</v>
      </c>
    </row>
    <row r="9" spans="3:8" collapsed="1">
      <c r="C9" s="5" t="s">
        <v>19</v>
      </c>
      <c r="D9" s="24">
        <f>((D8/ 'First Table'!I12  )*100)/D5</f>
        <v>22.73385</v>
      </c>
      <c r="E9" s="25">
        <f>((E8/   'First Table'!I13    )*100)/E5</f>
        <v>48.493336758226185</v>
      </c>
      <c r="F9" s="25">
        <f>((F8/   'First Table'!I14    )*100)/F5</f>
        <v>28.802731613734235</v>
      </c>
      <c r="G9" s="25">
        <f>((G8/ 'First Table'!I15  )*100)/G5</f>
        <v>43.78332400756144</v>
      </c>
      <c r="H9" s="24">
        <f>((H8/   'First Table'!I16    )*100)/H5</f>
        <v>20.254740453082768</v>
      </c>
    </row>
    <row r="10" spans="3:8" hidden="1" outlineLevel="2">
      <c r="C10" s="5" t="s">
        <v>20</v>
      </c>
      <c r="D10" s="24">
        <v>29</v>
      </c>
      <c r="E10" s="25">
        <v>111</v>
      </c>
      <c r="F10" s="25">
        <v>195</v>
      </c>
      <c r="G10" s="25">
        <v>75</v>
      </c>
      <c r="H10" s="24">
        <v>453</v>
      </c>
    </row>
    <row r="11" spans="3:8" collapsed="1">
      <c r="C11" s="5" t="s">
        <v>21</v>
      </c>
      <c r="D11" s="24">
        <f>((D10/ 'First Table'!I12  )*100)/D5</f>
        <v>21.267149999999997</v>
      </c>
      <c r="E11" s="25">
        <f>((E10/   'First Table'!I13    )*100)/E5</f>
        <v>46.006498975753047</v>
      </c>
      <c r="F11" s="25">
        <f>((F10/   'First Table'!I14    )*100)/F5</f>
        <v>28.655778901419264</v>
      </c>
      <c r="G11" s="25">
        <f>((G10/ 'First Table'!I15  )*100)/G5</f>
        <v>44.374990548204153</v>
      </c>
      <c r="H11" s="24">
        <f>((H10/   'First Table'!I16    )*100)/H5</f>
        <v>16.592038743664546</v>
      </c>
    </row>
    <row r="12" spans="3:8" hidden="1" outlineLevel="2">
      <c r="C12" s="5" t="s">
        <v>22</v>
      </c>
      <c r="D12" s="24">
        <v>8</v>
      </c>
      <c r="E12" s="25">
        <v>19</v>
      </c>
      <c r="F12" s="25">
        <v>101</v>
      </c>
      <c r="G12" s="25">
        <v>9</v>
      </c>
      <c r="H12" s="24">
        <v>130</v>
      </c>
    </row>
    <row r="13" spans="3:8" collapsed="1">
      <c r="C13" s="5" t="s">
        <v>23</v>
      </c>
      <c r="D13" s="24">
        <f>((D12/ 'First Table'!I12  )*100)/D5</f>
        <v>5.8668000000000005</v>
      </c>
      <c r="E13" s="25">
        <f>((E12/   'First Table'!I13    )*100)/E5</f>
        <v>7.8749863111649363</v>
      </c>
      <c r="F13" s="25">
        <f>((F12/   'First Table'!I14    )*100)/F5</f>
        <v>14.842223943812028</v>
      </c>
      <c r="G13" s="25">
        <f>((G12/ 'First Table'!I15  )*100)/G5</f>
        <v>5.3249988657844991</v>
      </c>
      <c r="H13" s="24">
        <f>((H12/   'First Table'!I16    )*100)/H5</f>
        <v>4.7615122222436899</v>
      </c>
    </row>
    <row r="14" spans="3:8" hidden="1" outlineLevel="2">
      <c r="C14" s="5" t="s">
        <v>24</v>
      </c>
      <c r="D14" s="24">
        <v>39</v>
      </c>
      <c r="E14" s="25">
        <v>119</v>
      </c>
      <c r="F14" s="25">
        <v>181</v>
      </c>
      <c r="G14" s="25">
        <v>87</v>
      </c>
      <c r="H14" s="24">
        <v>485</v>
      </c>
    </row>
    <row r="15" spans="3:8" collapsed="1">
      <c r="C15" s="5" t="s">
        <v>25</v>
      </c>
      <c r="D15" s="24">
        <f>((D14/ 'First Table'!I12  )*100)/D5</f>
        <v>28.600650000000002</v>
      </c>
      <c r="E15" s="25">
        <f>((E14/   'First Table'!I13   )*100)/E5</f>
        <v>49.322282685717234</v>
      </c>
      <c r="F15" s="25">
        <f>((F14/   'First Table'!I14    )*100)/F5</f>
        <v>26.598440929009676</v>
      </c>
      <c r="G15" s="25">
        <f>((G14/ 'First Table'!I15  )*100)/G5</f>
        <v>51.474989035916821</v>
      </c>
      <c r="H15" s="24">
        <f>((H14/   'First Table'!I16    )*100)/H5</f>
        <v>17.764103290678378</v>
      </c>
    </row>
    <row r="16" spans="3:8" hidden="1" outlineLevel="2">
      <c r="C16" s="5" t="s">
        <v>26</v>
      </c>
      <c r="D16" s="24">
        <v>44</v>
      </c>
      <c r="E16" s="24">
        <v>117</v>
      </c>
      <c r="F16" s="24">
        <v>180</v>
      </c>
      <c r="G16" s="24">
        <v>86</v>
      </c>
      <c r="H16" s="24">
        <v>481</v>
      </c>
    </row>
    <row r="17" spans="3:8" collapsed="1">
      <c r="C17" s="5" t="s">
        <v>27</v>
      </c>
      <c r="D17" s="24">
        <f>((D16/ 'First Table'!I12  )*100)/D5</f>
        <v>32.267400000000002</v>
      </c>
      <c r="E17" s="24">
        <f>((E16/   'First Table'!I13   )*100)/E5</f>
        <v>48.493336758226185</v>
      </c>
      <c r="F17" s="24">
        <f>((F16/   'First Table'!I14    )*100)/F5</f>
        <v>26.451488216694706</v>
      </c>
      <c r="G17" s="24">
        <f>((G16/ 'First Table'!I15  )*100)/G5</f>
        <v>50.883322495274108</v>
      </c>
      <c r="H17" s="24">
        <f>((H16/   'First Table'!I16    )*100)/H5</f>
        <v>17.617595222301649</v>
      </c>
    </row>
    <row r="18" spans="3:8" hidden="1" outlineLevel="2">
      <c r="C18" s="5" t="s">
        <v>28</v>
      </c>
      <c r="D18" s="24">
        <v>43</v>
      </c>
      <c r="E18" s="24">
        <v>111</v>
      </c>
      <c r="F18" s="24">
        <v>180</v>
      </c>
      <c r="G18" s="24">
        <v>87</v>
      </c>
      <c r="H18" s="24">
        <v>476</v>
      </c>
    </row>
    <row r="19" spans="3:8" collapsed="1">
      <c r="C19" s="5" t="s">
        <v>29</v>
      </c>
      <c r="D19" s="24">
        <f>((D18/ 'First Table'!I12  )*100)/D5</f>
        <v>31.534050000000001</v>
      </c>
      <c r="E19" s="24">
        <f>((E18/   'First Table'!I13   )*100)/E5</f>
        <v>46.006498975753047</v>
      </c>
      <c r="F19" s="24">
        <f>((F18/   'First Table'!I14    )*100)/F5</f>
        <v>26.451488216694706</v>
      </c>
      <c r="G19" s="24">
        <f>((G18/ 'First Table'!I15  )*100)/G5</f>
        <v>51.474989035916821</v>
      </c>
      <c r="H19" s="24">
        <f>((H18/   'First Table'!I16    )*100)/H5</f>
        <v>17.434460136830737</v>
      </c>
    </row>
    <row r="20" spans="3:8" hidden="1" outlineLevel="2">
      <c r="C20" s="26" t="s">
        <v>30</v>
      </c>
      <c r="D20" s="5">
        <v>39</v>
      </c>
      <c r="E20" s="5">
        <v>110</v>
      </c>
      <c r="F20" s="5">
        <v>180</v>
      </c>
      <c r="G20" s="5">
        <v>86</v>
      </c>
      <c r="H20" s="5">
        <v>429</v>
      </c>
    </row>
    <row r="21" spans="3:8" collapsed="1">
      <c r="C21" s="26" t="s">
        <v>31</v>
      </c>
      <c r="D21" s="24">
        <f>((D20/ 'First Table'!I12  )*100)/D5</f>
        <v>28.600650000000002</v>
      </c>
      <c r="E21" s="24">
        <f>((E20/   'First Table'!I13   )*100)/E5</f>
        <v>45.592026012007523</v>
      </c>
      <c r="F21" s="24">
        <f>((F20/   'First Table'!I14    )*100)/F5</f>
        <v>26.451488216694706</v>
      </c>
      <c r="G21" s="24">
        <f>((G20/ 'First Table'!I15  )*100)/G5</f>
        <v>50.883322495274108</v>
      </c>
      <c r="H21" s="24">
        <f>((H20/   'First Table'!I16    )*100)/H5</f>
        <v>15.712990333404173</v>
      </c>
    </row>
    <row r="22" spans="3:8" hidden="1" outlineLevel="2">
      <c r="C22" s="26" t="s">
        <v>32</v>
      </c>
      <c r="D22" s="5">
        <v>40</v>
      </c>
      <c r="E22" s="5">
        <v>114</v>
      </c>
      <c r="F22" s="5">
        <v>179</v>
      </c>
      <c r="G22" s="5">
        <v>89</v>
      </c>
      <c r="H22" s="5">
        <v>430</v>
      </c>
    </row>
    <row r="23" spans="3:8" collapsed="1">
      <c r="C23" s="26" t="s">
        <v>33</v>
      </c>
      <c r="D23" s="24">
        <f>((D22/ 'First Table'!I12  )*100)/D5</f>
        <v>29.334</v>
      </c>
      <c r="E23" s="24">
        <f>((E22/   'First Table'!I13   )*100)/E5</f>
        <v>47.249917866989612</v>
      </c>
      <c r="F23" s="24">
        <f>((F22/   'First Table'!I14    )*100)/F5</f>
        <v>26.304535504379736</v>
      </c>
      <c r="G23" s="24">
        <f>((G22/ 'First Table'!I15  )*100)/G5</f>
        <v>52.658322117202268</v>
      </c>
      <c r="H23" s="24">
        <f>((H22/   'First Table'!I16    )*100)/H5</f>
        <v>15.749617350498356</v>
      </c>
    </row>
    <row r="24" spans="3:8" hidden="1" outlineLevel="2">
      <c r="C24" s="26" t="s">
        <v>34</v>
      </c>
      <c r="D24" s="5">
        <v>40</v>
      </c>
      <c r="E24" s="5">
        <v>119</v>
      </c>
      <c r="F24" s="5">
        <v>185</v>
      </c>
      <c r="G24" s="5">
        <v>89</v>
      </c>
      <c r="H24" s="5">
        <v>458</v>
      </c>
    </row>
    <row r="25" spans="3:8" collapsed="1">
      <c r="C25" s="26" t="s">
        <v>35</v>
      </c>
      <c r="D25" s="24">
        <f>((D24/ 'First Table'!I12  )*100)/D5</f>
        <v>29.334</v>
      </c>
      <c r="E25" s="24">
        <f>((E24/   'First Table'!I13   )*100)/E5</f>
        <v>49.322282685717234</v>
      </c>
      <c r="F25" s="24">
        <f>((F24/   'First Table'!I14    )*100)/F5</f>
        <v>27.186251778269558</v>
      </c>
      <c r="G25" s="24">
        <f>((G24/ 'First Table'!I15  )*100)/G5</f>
        <v>52.658322117202268</v>
      </c>
      <c r="H25" s="24">
        <f>((H24/   'First Table'!I16    )*100)/H5</f>
        <v>16.775173829135458</v>
      </c>
    </row>
    <row r="26" spans="3:8" hidden="1" outlineLevel="2">
      <c r="C26" s="26" t="s">
        <v>36</v>
      </c>
      <c r="D26" s="5">
        <v>34</v>
      </c>
      <c r="E26" s="5">
        <v>116</v>
      </c>
      <c r="F26" s="5">
        <v>212</v>
      </c>
      <c r="G26" s="5">
        <v>87</v>
      </c>
      <c r="H26" s="5">
        <v>491</v>
      </c>
    </row>
    <row r="27" spans="3:8" collapsed="1">
      <c r="C27" s="26" t="s">
        <v>37</v>
      </c>
      <c r="D27" s="24">
        <f>((D26/ 'First Table'!I12  )*100)/D5</f>
        <v>24.933900000000001</v>
      </c>
      <c r="E27" s="24">
        <f>((E26/   'First Table'!I13   )*100)/E5</f>
        <v>48.078863794480661</v>
      </c>
      <c r="F27" s="24">
        <f>((F26/   'First Table'!I14    )*100)/F5</f>
        <v>31.153975010773763</v>
      </c>
      <c r="G27" s="24">
        <f>((G26/ 'First Table'!I15  )*100)/G5</f>
        <v>51.474989035916821</v>
      </c>
      <c r="H27" s="24">
        <f>((H26/   'First Table'!I16    )*100)/H5</f>
        <v>17.983865393243473</v>
      </c>
    </row>
    <row r="28" spans="3:8" hidden="1" outlineLevel="2">
      <c r="C28" s="26" t="s">
        <v>38</v>
      </c>
      <c r="D28" s="5">
        <v>38</v>
      </c>
      <c r="E28" s="5">
        <v>126</v>
      </c>
      <c r="F28" s="5">
        <v>214</v>
      </c>
      <c r="G28" s="5">
        <v>91</v>
      </c>
      <c r="H28" s="5">
        <v>508</v>
      </c>
    </row>
    <row r="29" spans="3:8" collapsed="1">
      <c r="C29" s="26" t="s">
        <v>39</v>
      </c>
      <c r="D29" s="24">
        <f>((D28/ 'First Table'!I12  )*100)/D5</f>
        <v>27.8673</v>
      </c>
      <c r="E29" s="24">
        <f>((E28/   'First Table'!I13   )*100)/E5</f>
        <v>52.223593431935896</v>
      </c>
      <c r="F29" s="24">
        <f>((F28/   'First Table'!I14    )*100)/F5</f>
        <v>31.447880435403704</v>
      </c>
      <c r="G29" s="24">
        <f>((G28/ 'First Table'!I15  )*100)/G5</f>
        <v>53.841655198487715</v>
      </c>
      <c r="H29" s="24">
        <f>((H28/   'First Table'!I16    )*100)/H5</f>
        <v>18.606524683844572</v>
      </c>
    </row>
    <row r="30" spans="3:8" hidden="1" outlineLevel="2">
      <c r="C30" s="26" t="s">
        <v>40</v>
      </c>
      <c r="D30" s="5">
        <v>39</v>
      </c>
      <c r="E30" s="5">
        <v>126</v>
      </c>
      <c r="F30" s="5">
        <v>215</v>
      </c>
      <c r="G30" s="5">
        <v>89</v>
      </c>
      <c r="H30" s="5">
        <v>507</v>
      </c>
    </row>
    <row r="31" spans="3:8" collapsed="1">
      <c r="C31" s="26" t="s">
        <v>41</v>
      </c>
      <c r="D31" s="24">
        <f>((D30/ 'First Table'!I12  )*100)/D5</f>
        <v>28.600650000000002</v>
      </c>
      <c r="E31" s="24">
        <f>((E30/   'First Table'!I13   )*100)/E5</f>
        <v>52.223593431935896</v>
      </c>
      <c r="F31" s="24">
        <f>((F30/   'First Table'!I14    )*100)/F5</f>
        <v>31.594833147718681</v>
      </c>
      <c r="G31" s="24">
        <f>((G30/ 'First Table'!I15  )*100)/G5</f>
        <v>52.658322117202268</v>
      </c>
      <c r="H31" s="24">
        <f>((H30/   'First Table'!I16    )*100)/H5</f>
        <v>18.569897666750389</v>
      </c>
    </row>
    <row r="32" spans="3:8" hidden="1" outlineLevel="2">
      <c r="C32" s="26" t="s">
        <v>42</v>
      </c>
      <c r="D32" s="5"/>
      <c r="E32" s="5"/>
      <c r="F32" s="5"/>
      <c r="G32" s="5"/>
      <c r="H32" s="5"/>
    </row>
    <row r="33" spans="3:8" hidden="1" collapsed="1">
      <c r="C33" s="26" t="s">
        <v>42</v>
      </c>
      <c r="D33" s="24">
        <f>((D32/ 'First Table'!I12  )*100)/D5</f>
        <v>0</v>
      </c>
      <c r="E33" s="24">
        <f>((E32/   'First Table'!I13   )*100)/E5</f>
        <v>0</v>
      </c>
      <c r="F33" s="24">
        <f>((F32/   'First Table'!I14    )*100)/F5</f>
        <v>0</v>
      </c>
      <c r="G33" s="24">
        <f>((G32/ 'First Table'!I15  )*100)/G5</f>
        <v>0</v>
      </c>
      <c r="H33" s="24">
        <f>((H32/   'First Table'!I16    )*100)/H5</f>
        <v>0</v>
      </c>
    </row>
  </sheetData>
  <mergeCells count="1">
    <mergeCell ref="C2:H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zoomScaleNormal="100" workbookViewId="0">
      <selection activeCell="S25" sqref="S25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8" zoomScaleNormal="100" workbookViewId="0">
      <selection activeCell="Q8" sqref="Q8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4" zoomScaleNormal="100" workbookViewId="0">
      <selection activeCell="B19" sqref="B19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topLeftCell="A3" zoomScaleNormal="100" workbookViewId="0">
      <selection activeCell="A17" sqref="A17"/>
    </sheetView>
  </sheetViews>
  <sheetFormatPr defaultRowHeight="15"/>
  <cols>
    <col min="1" max="1025" width="8.42578125"/>
  </cols>
  <sheetData>
    <row r="1" ht="12" customHeight="1"/>
    <row r="2" ht="12.75" customHeight="1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5" zoomScaleNormal="100" workbookViewId="0">
      <selection activeCell="B8" sqref="B8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mac</cp:lastModifiedBy>
  <cp:revision>4</cp:revision>
  <dcterms:created xsi:type="dcterms:W3CDTF">2016-04-19T17:08:44Z</dcterms:created>
  <dcterms:modified xsi:type="dcterms:W3CDTF">2016-07-06T16:58:14Z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