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520" windowWidth="14025" windowHeight="4425" activeTab="1"/>
  </bookViews>
  <sheets>
    <sheet name="First Table" sheetId="1" r:id="rId1"/>
    <sheet name="Results 1994-1998" sheetId="4" r:id="rId2"/>
    <sheet name="CN" sheetId="3" r:id="rId3"/>
    <sheet name="AAS" sheetId="5" r:id="rId4"/>
    <sheet name="JC" sheetId="7" r:id="rId5"/>
    <sheet name="PA" sheetId="6" r:id="rId6"/>
    <sheet name="Plan1" sheetId="8" r:id="rId7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oleSize ref="A1"/>
</workbook>
</file>

<file path=xl/sharedStrings.xml><?xml version="1.0" encoding="utf-8"?>
<sst xmlns="http://schemas.openxmlformats.org/spreadsheetml/2006/main" count="122" uniqueCount="47">
  <si>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</si>
  <si>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</si>
  <si>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</si>
  <si>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</si>
  <si>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</si>
  <si>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</si>
  <si>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</si>
  <si>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</si>
  <si>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</si>
  <si>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</si>
  <si>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Article Data</t>
  </si>
  <si>
    <t>Diferences</t>
  </si>
  <si>
    <t>My PredLig Results</t>
  </si>
  <si>
    <t>Random-Predictor</t>
  </si>
  <si>
    <t>CN ACERTOS</t>
  </si>
  <si>
    <t>CN MY RESULTS</t>
  </si>
  <si>
    <t>CN ARTICLE RESULTS</t>
  </si>
  <si>
    <t>DIFFERENCES</t>
  </si>
  <si>
    <t>CN ARTICLE ACERTOS</t>
  </si>
  <si>
    <t>Predictor</t>
  </si>
  <si>
    <t>probability that a random prediction is correct (%)</t>
  </si>
  <si>
    <t>Common Neighbors (Total Success)</t>
  </si>
  <si>
    <t>Common Neighbors (%)</t>
  </si>
  <si>
    <t>Adamic Adar similarity (%)</t>
  </si>
  <si>
    <t>Adamic Adar similarity (Total Success)</t>
  </si>
  <si>
    <t>Jaccard similarity coefficient (Total Success)</t>
  </si>
  <si>
    <t>Jaccard similarity coefficient (%)</t>
  </si>
  <si>
    <t>Preferential Attachment (Total Success)</t>
  </si>
  <si>
    <t>Preferential Attachment (%)</t>
  </si>
  <si>
    <t>AAS ACERTOS</t>
  </si>
  <si>
    <t>AAS MY RESULTS</t>
  </si>
  <si>
    <t>AAS ARTICLE RESULTS</t>
  </si>
  <si>
    <t>AAS ARTICLE ACERTOS</t>
  </si>
  <si>
    <t>JC ARTICLE RESULTS</t>
  </si>
  <si>
    <t>JC MY RESULTS</t>
  </si>
  <si>
    <t>JC ACERTOS</t>
  </si>
  <si>
    <t>PA ACERTOS</t>
  </si>
  <si>
    <t>PA MY RESULTS</t>
  </si>
  <si>
    <t>PA ARTICLE RESULTS</t>
  </si>
  <si>
    <t>PA ARTICLE ACERTOS</t>
  </si>
  <si>
    <t xml:space="preserve">AUTHORS CORE = 3 </t>
  </si>
  <si>
    <t>Time Score DF 0.8 (Total Success)</t>
  </si>
  <si>
    <t>Time Score DF 0.8 (%)</t>
  </si>
  <si>
    <t>Time Score DF 0.5 (Total Success)</t>
  </si>
  <si>
    <t>Time Score DF 0.5 (%)</t>
  </si>
  <si>
    <t>Time Score DF 0.2 (Total Success)</t>
  </si>
  <si>
    <t>Time Score DF 0.2 (%)</t>
  </si>
</sst>
</file>

<file path=xl/styles.xml><?xml version="1.0" encoding="utf-8"?>
<styleSheet xmlns="http://schemas.openxmlformats.org/spreadsheetml/2006/main">
  <numFmts count="7">
    <numFmt numFmtId="43" formatCode="_-* #,##0.00_-;\-* #,##0.00_-;_-* &quot;-&quot;??_-;_-@_-"/>
    <numFmt numFmtId="164" formatCode="0.000"/>
    <numFmt numFmtId="165" formatCode="0.0"/>
    <numFmt numFmtId="166" formatCode="_-* #,##0.000_-;\-* #,##0.000_-;_-* &quot;-&quot;??_-;_-@_-"/>
    <numFmt numFmtId="167" formatCode="_-* #,##0.0_-;\-* #,##0.0_-;_-* &quot;-&quot;??_-;_-@_-"/>
    <numFmt numFmtId="168" formatCode="_-* #,##0.0_-;\-* #,##0.0_-;_-* &quot;-&quot;???_-;_-@_-"/>
    <numFmt numFmtId="169" formatCode="_-* #,##0.000_-;\-* #,##0.000_-;_-* &quot;-&quot;???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1" fillId="0" borderId="6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Border="1"/>
    <xf numFmtId="0" fontId="4" fillId="3" borderId="8" xfId="0" applyFont="1" applyFill="1" applyBorder="1"/>
    <xf numFmtId="0" fontId="5" fillId="3" borderId="9" xfId="0" applyFont="1" applyFill="1" applyBorder="1"/>
    <xf numFmtId="0" fontId="5" fillId="3" borderId="1" xfId="0" applyFont="1" applyFill="1" applyBorder="1"/>
    <xf numFmtId="0" fontId="5" fillId="3" borderId="6" xfId="0" applyFont="1" applyFill="1" applyBorder="1"/>
    <xf numFmtId="164" fontId="1" fillId="0" borderId="0" xfId="0" applyNumberFormat="1" applyFont="1"/>
    <xf numFmtId="1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165" fontId="3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0" applyNumberFormat="1"/>
    <xf numFmtId="169" fontId="0" fillId="0" borderId="0" xfId="0" applyNumberFormat="1"/>
    <xf numFmtId="0" fontId="1" fillId="2" borderId="0" xfId="0" applyFont="1" applyFill="1"/>
    <xf numFmtId="166" fontId="0" fillId="2" borderId="0" xfId="1" applyNumberFormat="1" applyFont="1" applyFill="1"/>
    <xf numFmtId="0" fontId="0" fillId="2" borderId="0" xfId="0" applyFill="1"/>
    <xf numFmtId="168" fontId="0" fillId="2" borderId="0" xfId="0" applyNumberFormat="1" applyFill="1"/>
    <xf numFmtId="169" fontId="0" fillId="2" borderId="0" xfId="0" applyNumberFormat="1" applyFill="1"/>
    <xf numFmtId="0" fontId="1" fillId="3" borderId="0" xfId="0" applyFont="1" applyFill="1"/>
    <xf numFmtId="166" fontId="0" fillId="3" borderId="0" xfId="1" applyNumberFormat="1" applyFont="1" applyFill="1"/>
    <xf numFmtId="0" fontId="0" fillId="3" borderId="0" xfId="0" applyFill="1"/>
    <xf numFmtId="168" fontId="0" fillId="3" borderId="0" xfId="0" applyNumberFormat="1" applyFill="1"/>
    <xf numFmtId="169" fontId="0" fillId="3" borderId="0" xfId="0" applyNumberFormat="1" applyFill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25"/>
  <sheetViews>
    <sheetView workbookViewId="0">
      <selection activeCell="K11" sqref="K11"/>
    </sheetView>
  </sheetViews>
  <sheetFormatPr defaultRowHeight="15"/>
  <cols>
    <col min="2" max="2" width="9.42578125" bestFit="1" customWidth="1"/>
    <col min="6" max="6" width="14" bestFit="1" customWidth="1"/>
    <col min="8" max="8" width="6" bestFit="1" customWidth="1"/>
    <col min="9" max="9" width="5.85546875" bestFit="1" customWidth="1"/>
    <col min="19" max="19" width="35.140625" customWidth="1"/>
  </cols>
  <sheetData>
    <row r="1" spans="2:12" ht="15.75" thickBot="1"/>
    <row r="2" spans="2:12" ht="32.25" customHeight="1">
      <c r="B2" s="40" t="s">
        <v>10</v>
      </c>
      <c r="C2" s="41"/>
      <c r="D2" s="41"/>
      <c r="E2" s="41"/>
      <c r="F2" s="41"/>
      <c r="G2" s="41"/>
      <c r="H2" s="41"/>
      <c r="I2" s="42"/>
    </row>
    <row r="3" spans="2:12">
      <c r="B3" s="3"/>
      <c r="C3" s="1"/>
      <c r="D3" s="2" t="s">
        <v>0</v>
      </c>
      <c r="E3" s="2" t="s">
        <v>1</v>
      </c>
      <c r="F3" s="2" t="s">
        <v>2</v>
      </c>
      <c r="G3" s="2" t="s">
        <v>0</v>
      </c>
      <c r="H3" s="2" t="s">
        <v>3</v>
      </c>
      <c r="I3" s="4" t="s">
        <v>4</v>
      </c>
      <c r="L3" s="14"/>
    </row>
    <row r="4" spans="2:12">
      <c r="B4" s="5" t="s">
        <v>5</v>
      </c>
      <c r="C4" s="1"/>
      <c r="D4" s="1">
        <v>2122</v>
      </c>
      <c r="E4" s="1">
        <v>3287</v>
      </c>
      <c r="F4" s="1">
        <v>5724</v>
      </c>
      <c r="G4" s="1">
        <v>486</v>
      </c>
      <c r="H4" s="1">
        <v>519</v>
      </c>
      <c r="I4" s="6">
        <v>400</v>
      </c>
    </row>
    <row r="5" spans="2:12">
      <c r="B5" s="5" t="s">
        <v>6</v>
      </c>
      <c r="C5" s="1"/>
      <c r="D5" s="1">
        <v>5241</v>
      </c>
      <c r="E5" s="1">
        <v>9498</v>
      </c>
      <c r="F5" s="1">
        <v>15842</v>
      </c>
      <c r="G5" s="1">
        <v>1438</v>
      </c>
      <c r="H5" s="1">
        <v>2311</v>
      </c>
      <c r="I5" s="6">
        <v>1576</v>
      </c>
    </row>
    <row r="6" spans="2:12">
      <c r="B6" s="5" t="s">
        <v>7</v>
      </c>
      <c r="C6" s="1"/>
      <c r="D6" s="1">
        <v>5414</v>
      </c>
      <c r="E6" s="1">
        <v>10254</v>
      </c>
      <c r="F6" s="1">
        <v>47806</v>
      </c>
      <c r="G6" s="1">
        <v>1790</v>
      </c>
      <c r="H6" s="1">
        <v>6654</v>
      </c>
      <c r="I6" s="6">
        <v>3294</v>
      </c>
    </row>
    <row r="7" spans="2:12">
      <c r="B7" s="5" t="s">
        <v>8</v>
      </c>
      <c r="C7" s="1"/>
      <c r="D7" s="1">
        <v>5469</v>
      </c>
      <c r="E7" s="1">
        <v>6700</v>
      </c>
      <c r="F7" s="1">
        <v>19881</v>
      </c>
      <c r="G7" s="1">
        <v>1253</v>
      </c>
      <c r="H7" s="1">
        <v>1899</v>
      </c>
      <c r="I7" s="6">
        <v>1150</v>
      </c>
    </row>
    <row r="8" spans="2:12">
      <c r="B8" s="5" t="s">
        <v>9</v>
      </c>
      <c r="C8" s="1"/>
      <c r="D8" s="1">
        <v>5343</v>
      </c>
      <c r="E8" s="1">
        <v>5816</v>
      </c>
      <c r="F8" s="1">
        <v>41852</v>
      </c>
      <c r="G8" s="1">
        <v>1561</v>
      </c>
      <c r="H8" s="1">
        <v>6178</v>
      </c>
      <c r="I8" s="6">
        <v>5751</v>
      </c>
    </row>
    <row r="9" spans="2:12">
      <c r="B9" s="3"/>
      <c r="C9" s="1"/>
      <c r="D9" s="1"/>
      <c r="E9" s="1"/>
      <c r="F9" s="1"/>
      <c r="G9" s="1"/>
      <c r="H9" s="1"/>
      <c r="I9" s="6"/>
    </row>
    <row r="10" spans="2:12" ht="36" customHeight="1">
      <c r="B10" s="43" t="s">
        <v>12</v>
      </c>
      <c r="C10" s="44"/>
      <c r="D10" s="44"/>
      <c r="E10" s="44"/>
      <c r="F10" s="44"/>
      <c r="G10" s="44"/>
      <c r="H10" s="44"/>
      <c r="I10" s="45"/>
    </row>
    <row r="11" spans="2:12">
      <c r="B11" s="3"/>
      <c r="C11" s="1"/>
      <c r="D11" s="2" t="s">
        <v>0</v>
      </c>
      <c r="E11" s="2" t="s">
        <v>1</v>
      </c>
      <c r="F11" s="2" t="s">
        <v>2</v>
      </c>
      <c r="G11" s="2" t="s">
        <v>0</v>
      </c>
      <c r="H11" s="2" t="s">
        <v>3</v>
      </c>
      <c r="I11" s="4" t="s">
        <v>4</v>
      </c>
    </row>
    <row r="12" spans="2:12">
      <c r="B12" s="5" t="s">
        <v>5</v>
      </c>
      <c r="C12" s="1"/>
      <c r="D12" s="1">
        <v>2122</v>
      </c>
      <c r="E12" s="1">
        <v>3287</v>
      </c>
      <c r="F12" s="1">
        <v>5722</v>
      </c>
      <c r="G12" s="1">
        <v>486</v>
      </c>
      <c r="H12" s="1">
        <v>519</v>
      </c>
      <c r="I12" s="6">
        <v>400</v>
      </c>
    </row>
    <row r="13" spans="2:12">
      <c r="B13" s="5" t="s">
        <v>6</v>
      </c>
      <c r="C13" s="1"/>
      <c r="D13" s="1">
        <v>5241</v>
      </c>
      <c r="E13" s="1">
        <v>9498</v>
      </c>
      <c r="F13" s="1">
        <v>15834</v>
      </c>
      <c r="G13" s="1">
        <v>1437</v>
      </c>
      <c r="H13" s="1">
        <v>2308</v>
      </c>
      <c r="I13" s="6">
        <v>1576</v>
      </c>
    </row>
    <row r="14" spans="2:12">
      <c r="B14" s="5" t="s">
        <v>7</v>
      </c>
      <c r="C14" s="1"/>
      <c r="D14" s="1">
        <v>5414</v>
      </c>
      <c r="E14" s="1">
        <v>10254</v>
      </c>
      <c r="F14" s="1">
        <v>47800</v>
      </c>
      <c r="G14" s="1">
        <v>1790</v>
      </c>
      <c r="H14" s="1">
        <v>6654</v>
      </c>
      <c r="I14" s="6">
        <v>3294</v>
      </c>
    </row>
    <row r="15" spans="2:12">
      <c r="B15" s="5" t="s">
        <v>8</v>
      </c>
      <c r="C15" s="1"/>
      <c r="D15" s="1">
        <v>5469</v>
      </c>
      <c r="E15" s="1">
        <v>6700</v>
      </c>
      <c r="F15" s="1">
        <v>19878</v>
      </c>
      <c r="G15" s="1">
        <v>1253</v>
      </c>
      <c r="H15" s="1">
        <v>1899</v>
      </c>
      <c r="I15" s="6">
        <v>1150</v>
      </c>
    </row>
    <row r="16" spans="2:12">
      <c r="B16" s="5" t="s">
        <v>9</v>
      </c>
      <c r="C16" s="1"/>
      <c r="D16" s="1">
        <v>5343</v>
      </c>
      <c r="E16" s="1">
        <v>5816</v>
      </c>
      <c r="F16" s="1">
        <v>41848</v>
      </c>
      <c r="G16" s="1">
        <v>1561</v>
      </c>
      <c r="H16" s="1">
        <v>6178</v>
      </c>
      <c r="I16" s="6">
        <v>5751</v>
      </c>
    </row>
    <row r="17" spans="2:12">
      <c r="B17" s="3"/>
      <c r="C17" s="1"/>
      <c r="D17" s="1"/>
      <c r="E17" s="1"/>
      <c r="F17" s="1"/>
      <c r="G17" s="1"/>
      <c r="H17" s="1"/>
      <c r="I17" s="6"/>
    </row>
    <row r="18" spans="2:12" ht="24.75" customHeight="1">
      <c r="B18" s="43" t="s">
        <v>11</v>
      </c>
      <c r="C18" s="44"/>
      <c r="D18" s="44"/>
      <c r="E18" s="44"/>
      <c r="F18" s="44"/>
      <c r="G18" s="44"/>
      <c r="H18" s="44"/>
      <c r="I18" s="45"/>
    </row>
    <row r="19" spans="2:12">
      <c r="B19" s="3"/>
      <c r="C19" s="1"/>
      <c r="D19" s="2" t="s">
        <v>0</v>
      </c>
      <c r="E19" s="2" t="s">
        <v>1</v>
      </c>
      <c r="F19" s="2" t="s">
        <v>2</v>
      </c>
      <c r="G19" s="2" t="s">
        <v>0</v>
      </c>
      <c r="H19" s="2" t="s">
        <v>3</v>
      </c>
      <c r="I19" s="4" t="s">
        <v>4</v>
      </c>
      <c r="L19" s="16"/>
    </row>
    <row r="20" spans="2:12">
      <c r="B20" s="3"/>
      <c r="C20" s="1"/>
      <c r="D20" s="2"/>
      <c r="E20" s="2"/>
      <c r="F20" s="2"/>
      <c r="G20" s="2"/>
      <c r="H20" s="2"/>
      <c r="I20" s="4"/>
    </row>
    <row r="21" spans="2:12">
      <c r="B21" s="5" t="s">
        <v>5</v>
      </c>
      <c r="C21" s="1"/>
      <c r="D21" s="1">
        <f>D4-D12</f>
        <v>0</v>
      </c>
      <c r="E21" s="1">
        <f t="shared" ref="E21:I21" si="0">E4-E12</f>
        <v>0</v>
      </c>
      <c r="F21" s="1">
        <f t="shared" si="0"/>
        <v>2</v>
      </c>
      <c r="G21" s="1">
        <f t="shared" si="0"/>
        <v>0</v>
      </c>
      <c r="H21" s="1">
        <f t="shared" si="0"/>
        <v>0</v>
      </c>
      <c r="I21" s="6">
        <f t="shared" si="0"/>
        <v>0</v>
      </c>
    </row>
    <row r="22" spans="2:12">
      <c r="B22" s="10" t="s">
        <v>6</v>
      </c>
      <c r="C22" s="11"/>
      <c r="D22" s="12">
        <f>D5-D13</f>
        <v>0</v>
      </c>
      <c r="E22" s="12">
        <f>E5-E13</f>
        <v>0</v>
      </c>
      <c r="F22" s="12">
        <f>F5-F13</f>
        <v>8</v>
      </c>
      <c r="G22" s="12">
        <f>G5-G13</f>
        <v>1</v>
      </c>
      <c r="H22" s="12">
        <f>H5-H13</f>
        <v>3</v>
      </c>
      <c r="I22" s="13">
        <f>I5-I13</f>
        <v>0</v>
      </c>
    </row>
    <row r="23" spans="2:12">
      <c r="B23" s="8" t="s">
        <v>7</v>
      </c>
      <c r="C23" s="9"/>
      <c r="D23" s="1">
        <f t="shared" ref="D23:I25" si="1">D6-D14</f>
        <v>0</v>
      </c>
      <c r="E23" s="1">
        <f t="shared" si="1"/>
        <v>0</v>
      </c>
      <c r="F23" s="1">
        <f t="shared" si="1"/>
        <v>6</v>
      </c>
      <c r="G23" s="1">
        <f t="shared" si="1"/>
        <v>0</v>
      </c>
      <c r="H23" s="1">
        <f t="shared" si="1"/>
        <v>0</v>
      </c>
      <c r="I23" s="6">
        <f t="shared" si="1"/>
        <v>0</v>
      </c>
    </row>
    <row r="24" spans="2:12">
      <c r="B24" s="17" t="s">
        <v>8</v>
      </c>
      <c r="C24" s="18"/>
      <c r="D24" s="19">
        <f t="shared" si="1"/>
        <v>0</v>
      </c>
      <c r="E24" s="19">
        <f t="shared" si="1"/>
        <v>0</v>
      </c>
      <c r="F24" s="19">
        <f t="shared" si="1"/>
        <v>3</v>
      </c>
      <c r="G24" s="19">
        <f t="shared" si="1"/>
        <v>0</v>
      </c>
      <c r="H24" s="19">
        <f t="shared" si="1"/>
        <v>0</v>
      </c>
      <c r="I24" s="20">
        <f t="shared" si="1"/>
        <v>0</v>
      </c>
    </row>
    <row r="25" spans="2:12" ht="15.75" thickBot="1">
      <c r="B25" s="5" t="s">
        <v>9</v>
      </c>
      <c r="C25" s="7"/>
      <c r="D25" s="1">
        <f t="shared" si="1"/>
        <v>0</v>
      </c>
      <c r="E25" s="1">
        <f t="shared" si="1"/>
        <v>0</v>
      </c>
      <c r="F25" s="1">
        <f t="shared" si="1"/>
        <v>4</v>
      </c>
      <c r="G25" s="1">
        <f t="shared" si="1"/>
        <v>0</v>
      </c>
      <c r="H25" s="1">
        <f t="shared" si="1"/>
        <v>0</v>
      </c>
      <c r="I25" s="6">
        <f t="shared" si="1"/>
        <v>0</v>
      </c>
    </row>
  </sheetData>
  <mergeCells count="3">
    <mergeCell ref="B2:I2"/>
    <mergeCell ref="B10:I10"/>
    <mergeCell ref="B18:I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H19"/>
  <sheetViews>
    <sheetView tabSelected="1" topLeftCell="A8" workbookViewId="0">
      <selection activeCell="C16" sqref="C16"/>
    </sheetView>
  </sheetViews>
  <sheetFormatPr defaultRowHeight="15"/>
  <cols>
    <col min="3" max="3" width="44.5703125" bestFit="1" customWidth="1"/>
    <col min="4" max="4" width="10.140625" bestFit="1" customWidth="1"/>
  </cols>
  <sheetData>
    <row r="2" spans="3:8">
      <c r="C2" s="46" t="s">
        <v>40</v>
      </c>
      <c r="D2" s="46"/>
      <c r="E2" s="46"/>
      <c r="F2" s="46"/>
      <c r="G2" s="46"/>
      <c r="H2" s="46"/>
    </row>
    <row r="4" spans="3:8">
      <c r="C4" s="14" t="s">
        <v>19</v>
      </c>
      <c r="D4" s="14" t="s">
        <v>5</v>
      </c>
      <c r="E4" s="30" t="s">
        <v>6</v>
      </c>
      <c r="F4" s="35" t="s">
        <v>7</v>
      </c>
      <c r="G4" s="30" t="s">
        <v>8</v>
      </c>
      <c r="H4" s="14" t="s">
        <v>9</v>
      </c>
    </row>
    <row r="5" spans="3:8">
      <c r="C5" t="s">
        <v>20</v>
      </c>
      <c r="D5" s="26">
        <f xml:space="preserve"> ( 'First Table'!I12 / ( ( ('First Table'!G12 * ('First Table'!G12 - 1))/2) - 'First Table'!H12) *100)</f>
        <v>0.340901343151292</v>
      </c>
      <c r="E5" s="31">
        <f xml:space="preserve"> ( 'First Table'!I13 / ( ( ('First Table'!G13 * ('First Table'!G13 - 1))/2) - 'First Table'!H13)*100)</f>
        <v>0.15309026691715447</v>
      </c>
      <c r="F5" s="36">
        <f xml:space="preserve"> ( 'First Table'!I14 / ( ( ('First Table'!G14 * ('First Table'!G14 - 1))/2) - 'First Table'!H14)*100)</f>
        <v>0.20658500684540176</v>
      </c>
      <c r="G5" s="31">
        <f xml:space="preserve"> ( 'First Table'!I15 / ( ( ('First Table'!G15 * ('First Table'!G15 - 1))/2) - 'First Table'!H15)*100 )</f>
        <v>0.1469688004406508</v>
      </c>
      <c r="H5" s="26">
        <f xml:space="preserve"> ( 'First Table'!I16 / ( ( ('First Table'!G16 * ('First Table'!G16 - 1))/2) - 'First Table'!H16) *100)</f>
        <v>0.47473918649630759</v>
      </c>
    </row>
    <row r="6" spans="3:8">
      <c r="C6" t="s">
        <v>21</v>
      </c>
      <c r="D6">
        <v>38</v>
      </c>
      <c r="E6" s="32">
        <v>103</v>
      </c>
      <c r="F6" s="37">
        <v>176</v>
      </c>
      <c r="G6" s="32">
        <v>73</v>
      </c>
      <c r="H6">
        <v>507</v>
      </c>
    </row>
    <row r="7" spans="3:8">
      <c r="C7" t="s">
        <v>22</v>
      </c>
      <c r="D7" s="27">
        <f>((D6/ 'First Table'!I12  )*100)/D5</f>
        <v>27.8673</v>
      </c>
      <c r="E7" s="33">
        <f>((E6/   'First Table'!I13    )*100)/E5</f>
        <v>42.69071526578886</v>
      </c>
      <c r="F7" s="38">
        <f>((F6/   'First Table'!I14    )*100)/F5</f>
        <v>25.863677367434825</v>
      </c>
      <c r="G7" s="33">
        <f>((G6/   'First Table'!I15    )*100)/G5</f>
        <v>43.19165746691872</v>
      </c>
      <c r="H7" s="28">
        <f>((H6/   'First Table'!I16    )*100)/H5</f>
        <v>18.569897666750389</v>
      </c>
    </row>
    <row r="8" spans="3:8">
      <c r="C8" t="s">
        <v>24</v>
      </c>
      <c r="D8">
        <v>31</v>
      </c>
      <c r="E8" s="32">
        <v>117</v>
      </c>
      <c r="F8" s="37">
        <v>196</v>
      </c>
      <c r="G8" s="32">
        <v>74</v>
      </c>
      <c r="H8">
        <v>553</v>
      </c>
    </row>
    <row r="9" spans="3:8">
      <c r="C9" t="s">
        <v>23</v>
      </c>
      <c r="D9" s="28">
        <f>((D8/ 'First Table'!I12  )*100)/D5</f>
        <v>22.73385</v>
      </c>
      <c r="E9" s="33">
        <f>((E8/   'First Table'!I13    )*100)/E7</f>
        <v>0.17389865271171917</v>
      </c>
      <c r="F9" s="38">
        <f>((F8/   'First Table'!I14    )*100)/F5</f>
        <v>28.802731613734235</v>
      </c>
      <c r="G9" s="33">
        <f>((G8/ 'First Table'!I15  )*100)/G5</f>
        <v>43.78332400756144</v>
      </c>
      <c r="H9" s="28">
        <f>((H8/   'First Table'!I16    )*100)/H5</f>
        <v>20.254740453082768</v>
      </c>
    </row>
    <row r="10" spans="3:8">
      <c r="C10" t="s">
        <v>25</v>
      </c>
      <c r="D10">
        <v>29</v>
      </c>
      <c r="E10" s="32">
        <v>111</v>
      </c>
      <c r="F10" s="37">
        <v>195</v>
      </c>
      <c r="G10" s="32">
        <v>75</v>
      </c>
      <c r="H10">
        <v>453</v>
      </c>
    </row>
    <row r="11" spans="3:8">
      <c r="C11" t="s">
        <v>26</v>
      </c>
      <c r="D11" s="28">
        <f>((D10/ 'First Table'!I12  )*100)/D5</f>
        <v>21.267149999999997</v>
      </c>
      <c r="E11" s="33">
        <f>((E10/   'First Table'!I13    )*100)/E5</f>
        <v>46.006498975753047</v>
      </c>
      <c r="F11" s="38">
        <f>((F10/   'First Table'!I14    )*100)/F5</f>
        <v>28.655778901419264</v>
      </c>
      <c r="G11" s="33">
        <f>((G10/ 'First Table'!I15  )*100)/G5</f>
        <v>44.374990548204153</v>
      </c>
      <c r="H11" s="28">
        <f>((H10/   'First Table'!I16    )*100)/H5</f>
        <v>16.592038743664546</v>
      </c>
    </row>
    <row r="12" spans="3:8">
      <c r="C12" t="s">
        <v>27</v>
      </c>
      <c r="D12">
        <v>8</v>
      </c>
      <c r="E12" s="32">
        <v>19</v>
      </c>
      <c r="F12" s="37">
        <v>101</v>
      </c>
      <c r="G12" s="32">
        <v>9</v>
      </c>
      <c r="H12">
        <v>130</v>
      </c>
    </row>
    <row r="13" spans="3:8">
      <c r="C13" t="s">
        <v>28</v>
      </c>
      <c r="D13" s="28">
        <f>((D12/ 'First Table'!I12  )*100)/D5</f>
        <v>5.8668000000000005</v>
      </c>
      <c r="E13" s="33">
        <f>((E12/   'First Table'!I13    )*100)/E5</f>
        <v>7.8749863111649363</v>
      </c>
      <c r="F13" s="38">
        <f>((F12/   'First Table'!I14    )*100)/F5</f>
        <v>14.842223943812028</v>
      </c>
      <c r="G13" s="33">
        <f>((G12/ 'First Table'!I15  )*100)/G5</f>
        <v>5.3249988657844991</v>
      </c>
      <c r="H13" s="28">
        <f>((H12/   'First Table'!I16    )*100)/H5</f>
        <v>4.7615122222436899</v>
      </c>
    </row>
    <row r="14" spans="3:8">
      <c r="C14" t="s">
        <v>41</v>
      </c>
      <c r="D14">
        <v>36</v>
      </c>
      <c r="E14" s="32">
        <v>92</v>
      </c>
      <c r="F14" s="37">
        <v>168</v>
      </c>
      <c r="G14" s="32">
        <v>68</v>
      </c>
      <c r="H14">
        <v>446</v>
      </c>
    </row>
    <row r="15" spans="3:8">
      <c r="C15" t="s">
        <v>42</v>
      </c>
      <c r="D15" s="28">
        <f>((D14/ 'First Table'!I12  )*100)/D5</f>
        <v>26.400600000000001</v>
      </c>
      <c r="E15" s="33">
        <f>((E14/   'First Table'!I13   )*100)/E5</f>
        <v>38.131512664588115</v>
      </c>
      <c r="F15" s="38">
        <f>((F14/   'First Table'!I14    )*100)/F5</f>
        <v>24.688055668915059</v>
      </c>
      <c r="G15" s="33">
        <f>((G14/ 'First Table'!I15  )*100)/G5</f>
        <v>40.233324763705099</v>
      </c>
      <c r="H15" s="28">
        <f>((H14/   'First Table'!I16    )*100)/H5</f>
        <v>16.335649624005274</v>
      </c>
    </row>
    <row r="16" spans="3:8">
      <c r="C16" t="s">
        <v>43</v>
      </c>
      <c r="D16">
        <v>37</v>
      </c>
      <c r="E16" s="32">
        <v>102</v>
      </c>
      <c r="F16" s="37">
        <v>173</v>
      </c>
      <c r="G16" s="32">
        <v>81</v>
      </c>
      <c r="H16">
        <v>479</v>
      </c>
    </row>
    <row r="17" spans="3:8">
      <c r="C17" t="s">
        <v>44</v>
      </c>
      <c r="D17" s="29">
        <f>((D16/ 'First Table'!I12  )*100)/D5</f>
        <v>27.133950000000002</v>
      </c>
      <c r="E17" s="34">
        <f>((E16/   'First Table'!I13   )*100)/E5</f>
        <v>42.276242302043343</v>
      </c>
      <c r="F17" s="39">
        <f>((F16/   'First Table'!I14    )*100)/F5</f>
        <v>25.42281923048991</v>
      </c>
      <c r="G17" s="34">
        <f>((G16/ 'First Table'!I15  )*100)/G5</f>
        <v>47.924989792060494</v>
      </c>
      <c r="H17" s="29">
        <f>((H16/   'First Table'!I16    )*100)/H5</f>
        <v>17.544341188113286</v>
      </c>
    </row>
    <row r="18" spans="3:8">
      <c r="C18" t="s">
        <v>45</v>
      </c>
      <c r="D18">
        <v>39</v>
      </c>
      <c r="E18" s="32">
        <v>102</v>
      </c>
      <c r="F18" s="37">
        <v>177</v>
      </c>
      <c r="G18" s="32">
        <v>87</v>
      </c>
      <c r="H18">
        <v>490</v>
      </c>
    </row>
    <row r="19" spans="3:8">
      <c r="C19" t="s">
        <v>46</v>
      </c>
      <c r="D19" s="29">
        <f>((D18/ 'First Table'!I12  )*100)/D5</f>
        <v>28.600650000000002</v>
      </c>
      <c r="E19" s="34">
        <f>((E18/   'First Table'!I13   )*100)/E5</f>
        <v>42.276242302043343</v>
      </c>
      <c r="F19" s="39">
        <f>((F18/   'First Table'!I14    )*100)/F5</f>
        <v>26.010630079749795</v>
      </c>
      <c r="G19" s="34">
        <f>((G18/ 'First Table'!I15  )*100)/G5</f>
        <v>51.474989035916821</v>
      </c>
      <c r="H19" s="29">
        <f>((H18/   'First Table'!I16    )*100)/H5</f>
        <v>17.94723837614929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4:J9"/>
  <sheetViews>
    <sheetView topLeftCell="C1" workbookViewId="0">
      <selection activeCell="F15" sqref="F15"/>
    </sheetView>
  </sheetViews>
  <sheetFormatPr defaultRowHeight="15"/>
  <cols>
    <col min="2" max="2" width="42.5703125" bestFit="1" customWidth="1"/>
    <col min="4" max="4" width="17.42578125" bestFit="1" customWidth="1"/>
    <col min="5" max="5" width="17.42578125" customWidth="1"/>
    <col min="6" max="6" width="14.5703125" bestFit="1" customWidth="1"/>
    <col min="7" max="7" width="19" bestFit="1" customWidth="1"/>
    <col min="8" max="8" width="12.5703125" bestFit="1" customWidth="1"/>
    <col min="9" max="9" width="19.7109375" bestFit="1" customWidth="1"/>
  </cols>
  <sheetData>
    <row r="4" spans="2:10">
      <c r="B4" s="14"/>
      <c r="C4" s="14"/>
      <c r="D4" s="15" t="s">
        <v>13</v>
      </c>
      <c r="E4" s="15" t="s">
        <v>14</v>
      </c>
      <c r="F4" s="14" t="s">
        <v>15</v>
      </c>
      <c r="G4" s="24" t="s">
        <v>16</v>
      </c>
      <c r="H4" s="24" t="s">
        <v>17</v>
      </c>
      <c r="I4" t="s">
        <v>18</v>
      </c>
    </row>
    <row r="5" spans="2:10">
      <c r="B5" s="14" t="s">
        <v>5</v>
      </c>
      <c r="C5" s="14" t="s">
        <v>5</v>
      </c>
      <c r="D5" s="21">
        <f xml:space="preserve"> ( 'First Table'!I12 / ( ( ('First Table'!G12 * ('First Table'!G12 - 1))/2) - 'First Table'!H12) *100)</f>
        <v>0.340901343151292</v>
      </c>
      <c r="E5" s="22">
        <v>38</v>
      </c>
      <c r="F5" s="23">
        <f>((E5/   'First Table'!I12    )*100)/D5</f>
        <v>27.8673</v>
      </c>
      <c r="G5" s="24">
        <v>27.1</v>
      </c>
      <c r="H5" s="25">
        <f>F5-G5</f>
        <v>0.76729999999999876</v>
      </c>
      <c r="I5">
        <v>37</v>
      </c>
      <c r="J5" s="23">
        <f>((I5/   'First Table'!I12    )*100)/D5</f>
        <v>27.133950000000002</v>
      </c>
    </row>
    <row r="6" spans="2:10">
      <c r="B6" s="14" t="s">
        <v>6</v>
      </c>
      <c r="C6" s="14" t="s">
        <v>6</v>
      </c>
      <c r="D6" s="21">
        <f xml:space="preserve"> ( 'First Table'!I13 / ( ( ('First Table'!G13 * ('First Table'!G13 - 1))/2) - 'First Table'!H13) *100)</f>
        <v>0.15309026691715447</v>
      </c>
      <c r="E6" s="22">
        <v>103</v>
      </c>
      <c r="F6" s="23">
        <f>((E6/   'First Table'!I13    )*100)/D6</f>
        <v>42.69071526578886</v>
      </c>
      <c r="G6" s="24">
        <v>46.9</v>
      </c>
      <c r="H6" s="25">
        <f t="shared" ref="H6:H9" si="0">F6-G6</f>
        <v>-4.2092847342111384</v>
      </c>
      <c r="I6">
        <v>113</v>
      </c>
      <c r="J6" s="23">
        <f>((I6/   'First Table'!I13    )*100)/D6</f>
        <v>46.835444903244095</v>
      </c>
    </row>
    <row r="7" spans="2:10">
      <c r="B7" s="14" t="s">
        <v>7</v>
      </c>
      <c r="C7" s="14" t="s">
        <v>7</v>
      </c>
      <c r="D7" s="21">
        <f xml:space="preserve"> ( 'First Table'!I14 / ( ( ('First Table'!G14 * ('First Table'!G14 - 1))/2) - 'First Table'!H14) *100)</f>
        <v>0.20658500684540176</v>
      </c>
      <c r="E7" s="22">
        <v>176</v>
      </c>
      <c r="F7" s="23">
        <f>((E7/   'First Table'!I14    )*100)/D7</f>
        <v>25.863677367434825</v>
      </c>
      <c r="G7" s="24">
        <v>26.9</v>
      </c>
      <c r="H7" s="25">
        <f t="shared" si="0"/>
        <v>-1.0363226325651738</v>
      </c>
      <c r="I7">
        <v>183</v>
      </c>
      <c r="J7" s="23">
        <f>((I7/   'First Table'!I14    )*100)/D7</f>
        <v>26.892346353639617</v>
      </c>
    </row>
    <row r="8" spans="2:10">
      <c r="B8" s="14" t="s">
        <v>8</v>
      </c>
      <c r="C8" s="14" t="s">
        <v>8</v>
      </c>
      <c r="D8" s="21">
        <f xml:space="preserve"> ( 'First Table'!I15 / ( ( ('First Table'!G15 * ('First Table'!G15 - 1))/2) - 'First Table'!H15) *100)</f>
        <v>0.1469688004406508</v>
      </c>
      <c r="E8" s="22">
        <v>73</v>
      </c>
      <c r="F8" s="23">
        <f>((E8/   'First Table'!I15    )*100)/D8</f>
        <v>43.19165746691872</v>
      </c>
      <c r="G8" s="25">
        <v>40.799999999999997</v>
      </c>
      <c r="H8" s="25">
        <f t="shared" si="0"/>
        <v>2.3916574669187227</v>
      </c>
      <c r="I8">
        <v>69</v>
      </c>
      <c r="J8" s="23">
        <f>((I8/   'First Table'!I15    )*100)/D8</f>
        <v>40.824991304347826</v>
      </c>
    </row>
    <row r="9" spans="2:10">
      <c r="B9" s="14" t="s">
        <v>9</v>
      </c>
      <c r="C9" s="14" t="s">
        <v>9</v>
      </c>
      <c r="D9" s="21">
        <f xml:space="preserve"> ( 'First Table'!I16 / ( ( ('First Table'!G16 * ('First Table'!G16 - 1))/2) - 'First Table'!H16) *100)</f>
        <v>0.47473918649630759</v>
      </c>
      <c r="E9" s="22">
        <v>507</v>
      </c>
      <c r="F9" s="23">
        <f>((E9/   'First Table'!I16    )*100)/D9</f>
        <v>18.569897666750389</v>
      </c>
      <c r="G9" s="24">
        <v>18</v>
      </c>
      <c r="H9" s="25">
        <f t="shared" si="0"/>
        <v>0.56989766675038922</v>
      </c>
      <c r="I9">
        <v>500</v>
      </c>
      <c r="J9" s="23">
        <f>((I9/   'First Table'!I16    )*100)/D9</f>
        <v>18.313508547091111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J9"/>
  <sheetViews>
    <sheetView topLeftCell="C1" workbookViewId="0">
      <selection activeCell="E11" sqref="E11"/>
    </sheetView>
  </sheetViews>
  <sheetFormatPr defaultRowHeight="15"/>
  <cols>
    <col min="2" max="2" width="42.5703125" bestFit="1" customWidth="1"/>
    <col min="4" max="4" width="17.42578125" bestFit="1" customWidth="1"/>
    <col min="5" max="5" width="17.42578125" customWidth="1"/>
    <col min="6" max="6" width="16" bestFit="1" customWidth="1"/>
    <col min="7" max="7" width="20.140625" bestFit="1" customWidth="1"/>
    <col min="8" max="8" width="12.5703125" bestFit="1" customWidth="1"/>
    <col min="9" max="9" width="19.7109375" bestFit="1" customWidth="1"/>
  </cols>
  <sheetData>
    <row r="4" spans="2:10">
      <c r="B4" s="14"/>
      <c r="C4" s="14"/>
      <c r="D4" s="15" t="s">
        <v>13</v>
      </c>
      <c r="E4" s="15" t="s">
        <v>29</v>
      </c>
      <c r="F4" s="14" t="s">
        <v>30</v>
      </c>
      <c r="G4" s="24" t="s">
        <v>31</v>
      </c>
      <c r="H4" s="24" t="s">
        <v>17</v>
      </c>
      <c r="I4" t="s">
        <v>32</v>
      </c>
    </row>
    <row r="5" spans="2:10">
      <c r="B5" s="14" t="s">
        <v>5</v>
      </c>
      <c r="C5" s="14" t="s">
        <v>5</v>
      </c>
      <c r="D5" s="21">
        <f xml:space="preserve"> ( 'First Table'!I12 / ( ( ('First Table'!G12 * ('First Table'!G12 - 1))/2) - 'First Table'!H12) *100)</f>
        <v>0.340901343151292</v>
      </c>
      <c r="E5" s="22">
        <v>31</v>
      </c>
      <c r="F5" s="23">
        <f>((E5/   'First Table'!I12    )*100)/D5</f>
        <v>22.73385</v>
      </c>
      <c r="G5" s="24">
        <v>30.1</v>
      </c>
      <c r="H5" s="25">
        <f>F5-G5</f>
        <v>-7.3661500000000011</v>
      </c>
      <c r="I5">
        <v>43</v>
      </c>
      <c r="J5" s="23">
        <f>((I5/   'First Table'!I12    )*100)/D5</f>
        <v>31.534050000000001</v>
      </c>
    </row>
    <row r="6" spans="2:10">
      <c r="B6" s="14" t="s">
        <v>6</v>
      </c>
      <c r="C6" s="14" t="s">
        <v>6</v>
      </c>
      <c r="D6" s="21">
        <f xml:space="preserve"> ( 'First Table'!I13 / ( ( ('First Table'!G13 * ('First Table'!G13 - 1))/2) - 'First Table'!H13) *100)</f>
        <v>0.15309026691715447</v>
      </c>
      <c r="E6" s="22">
        <v>117</v>
      </c>
      <c r="F6" s="23">
        <f>((E6/   'First Table'!I13    )*100)/D6</f>
        <v>48.493336758226185</v>
      </c>
      <c r="G6" s="24">
        <v>50.2</v>
      </c>
      <c r="H6" s="25">
        <f t="shared" ref="H6:H9" si="0">F6-G6</f>
        <v>-1.7066632417738177</v>
      </c>
      <c r="I6">
        <v>121</v>
      </c>
      <c r="J6" s="23">
        <f>((I6/   'First Table'!I13    )*100)/D6</f>
        <v>50.151228613208268</v>
      </c>
    </row>
    <row r="7" spans="2:10">
      <c r="B7" s="14" t="s">
        <v>7</v>
      </c>
      <c r="C7" s="14" t="s">
        <v>7</v>
      </c>
      <c r="D7" s="21">
        <f xml:space="preserve"> ( 'First Table'!I14 / ( ( ('First Table'!G14 * ('First Table'!G14 - 1))/2) - 'First Table'!H14) *100)</f>
        <v>0.20658500684540176</v>
      </c>
      <c r="E7" s="22">
        <v>196</v>
      </c>
      <c r="F7" s="23">
        <f>((E7/   'First Table'!I14    )*100)/D7</f>
        <v>28.802731613734235</v>
      </c>
      <c r="G7" s="24">
        <v>33.200000000000003</v>
      </c>
      <c r="H7" s="25">
        <f t="shared" si="0"/>
        <v>-4.3972683862657682</v>
      </c>
      <c r="I7">
        <v>226</v>
      </c>
      <c r="J7" s="23">
        <f>((I7/   'First Table'!I14    )*100)/D7</f>
        <v>33.211312983183355</v>
      </c>
    </row>
    <row r="8" spans="2:10">
      <c r="B8" s="14" t="s">
        <v>8</v>
      </c>
      <c r="C8" s="14" t="s">
        <v>8</v>
      </c>
      <c r="D8" s="21">
        <f xml:space="preserve"> ( 'First Table'!I15 / ( ( ('First Table'!G15 * ('First Table'!G15 - 1))/2) - 'First Table'!H15) *100)</f>
        <v>0.1469688004406508</v>
      </c>
      <c r="E8" s="22">
        <v>74</v>
      </c>
      <c r="F8" s="23">
        <f>((E8/   'First Table'!I15    )*100)/D8</f>
        <v>43.78332400756144</v>
      </c>
      <c r="G8" s="25">
        <v>54.4</v>
      </c>
      <c r="H8" s="25">
        <f t="shared" si="0"/>
        <v>-10.616675992438559</v>
      </c>
      <c r="I8">
        <v>92</v>
      </c>
      <c r="J8" s="23">
        <f>((I8/   'First Table'!I15    )*100)/D8</f>
        <v>54.433321739130434</v>
      </c>
    </row>
    <row r="9" spans="2:10">
      <c r="B9" s="14" t="s">
        <v>9</v>
      </c>
      <c r="C9" s="14" t="s">
        <v>9</v>
      </c>
      <c r="D9" s="21">
        <f xml:space="preserve"> ( 'First Table'!I16 / ( ( ('First Table'!G16 * ('First Table'!G16 - 1))/2) - 'First Table'!H16) *100)</f>
        <v>0.47473918649630759</v>
      </c>
      <c r="E9" s="22">
        <v>553</v>
      </c>
      <c r="F9" s="23">
        <f>((E9/   'First Table'!I16    )*100)/D9</f>
        <v>20.254740453082768</v>
      </c>
      <c r="G9" s="24">
        <v>16.8</v>
      </c>
      <c r="H9" s="25">
        <f t="shared" si="0"/>
        <v>3.454740453082767</v>
      </c>
      <c r="I9">
        <v>459</v>
      </c>
      <c r="J9" s="23">
        <f>((I9/   'First Table'!I16    )*100)/D9</f>
        <v>16.811800846229641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J9"/>
  <sheetViews>
    <sheetView topLeftCell="C1" workbookViewId="0">
      <selection activeCell="F13" sqref="F13"/>
    </sheetView>
  </sheetViews>
  <sheetFormatPr defaultRowHeight="15"/>
  <cols>
    <col min="2" max="2" width="42.5703125" bestFit="1" customWidth="1"/>
    <col min="4" max="4" width="17.42578125" bestFit="1" customWidth="1"/>
    <col min="5" max="5" width="17.42578125" customWidth="1"/>
    <col min="6" max="6" width="16" bestFit="1" customWidth="1"/>
    <col min="7" max="7" width="20.140625" bestFit="1" customWidth="1"/>
    <col min="8" max="8" width="12.5703125" bestFit="1" customWidth="1"/>
    <col min="9" max="9" width="19.7109375" bestFit="1" customWidth="1"/>
  </cols>
  <sheetData>
    <row r="4" spans="2:10">
      <c r="B4" s="14"/>
      <c r="C4" s="14"/>
      <c r="D4" s="15" t="s">
        <v>13</v>
      </c>
      <c r="E4" s="15" t="s">
        <v>35</v>
      </c>
      <c r="F4" s="14" t="s">
        <v>34</v>
      </c>
      <c r="G4" s="24" t="s">
        <v>33</v>
      </c>
      <c r="H4" s="24" t="s">
        <v>17</v>
      </c>
      <c r="I4" t="s">
        <v>32</v>
      </c>
    </row>
    <row r="5" spans="2:10">
      <c r="B5" s="14" t="s">
        <v>5</v>
      </c>
      <c r="C5" s="14" t="s">
        <v>5</v>
      </c>
      <c r="D5" s="21">
        <f xml:space="preserve"> ( 'First Table'!I12 / ( ( ('First Table'!G12 * ('First Table'!G12 - 1))/2) - 'First Table'!H12) *100)</f>
        <v>0.340901343151292</v>
      </c>
      <c r="E5" s="22">
        <v>29</v>
      </c>
      <c r="F5" s="23">
        <f>((E5/   'First Table'!I12    )*100)/D5</f>
        <v>21.267149999999997</v>
      </c>
      <c r="G5" s="24">
        <v>19.8</v>
      </c>
      <c r="H5" s="25">
        <f>F5-G5</f>
        <v>1.4671499999999966</v>
      </c>
      <c r="I5">
        <v>43</v>
      </c>
      <c r="J5" s="23">
        <f>((I5/   'First Table'!I12    )*100)/D5</f>
        <v>31.534050000000001</v>
      </c>
    </row>
    <row r="6" spans="2:10">
      <c r="B6" s="14" t="s">
        <v>6</v>
      </c>
      <c r="C6" s="14" t="s">
        <v>6</v>
      </c>
      <c r="D6" s="21">
        <f xml:space="preserve"> ( 'First Table'!I13 / ( ( ('First Table'!G13 * ('First Table'!G13 - 1))/2) - 'First Table'!H13) *100)</f>
        <v>0.15309026691715447</v>
      </c>
      <c r="E6" s="22">
        <v>111</v>
      </c>
      <c r="F6" s="23">
        <f>((E6/   'First Table'!I13    )*100)/D6</f>
        <v>46.006498975753047</v>
      </c>
      <c r="G6" s="24">
        <v>41.5</v>
      </c>
      <c r="H6" s="25">
        <f t="shared" ref="H6:H9" si="0">F6-G6</f>
        <v>4.5064989757530469</v>
      </c>
      <c r="I6">
        <v>121</v>
      </c>
      <c r="J6" s="23">
        <f>((I6/   'First Table'!I13    )*100)/D6</f>
        <v>50.151228613208268</v>
      </c>
    </row>
    <row r="7" spans="2:10">
      <c r="B7" s="14" t="s">
        <v>7</v>
      </c>
      <c r="C7" s="14" t="s">
        <v>7</v>
      </c>
      <c r="D7" s="21">
        <f xml:space="preserve"> ( 'First Table'!I14 / ( ( ('First Table'!G14 * ('First Table'!G14 - 1))/2) - 'First Table'!H14) *100)</f>
        <v>0.20658500684540176</v>
      </c>
      <c r="E7" s="22">
        <v>195</v>
      </c>
      <c r="F7" s="23">
        <f>((E7/   'First Table'!I14    )*100)/D7</f>
        <v>28.655778901419264</v>
      </c>
      <c r="G7" s="24">
        <v>27.6</v>
      </c>
      <c r="H7" s="25">
        <f t="shared" si="0"/>
        <v>1.0557789014192629</v>
      </c>
      <c r="I7">
        <v>188</v>
      </c>
      <c r="J7" s="23">
        <f>((I7/   'First Table'!I14    )*100)/D7</f>
        <v>27.627109915214469</v>
      </c>
    </row>
    <row r="8" spans="2:10">
      <c r="B8" s="14" t="s">
        <v>8</v>
      </c>
      <c r="C8" s="14" t="s">
        <v>8</v>
      </c>
      <c r="D8" s="21">
        <f xml:space="preserve"> ( 'First Table'!I15 / ( ( ('First Table'!G15 * ('First Table'!G15 - 1))/2) - 'First Table'!H15) *100)</f>
        <v>0.1469688004406508</v>
      </c>
      <c r="E8" s="22">
        <v>75</v>
      </c>
      <c r="F8" s="23">
        <f>((E8/   'First Table'!I15    )*100)/D8</f>
        <v>44.374990548204153</v>
      </c>
      <c r="G8" s="25">
        <v>42</v>
      </c>
      <c r="H8" s="25">
        <f t="shared" si="0"/>
        <v>2.3749905482041527</v>
      </c>
      <c r="I8">
        <v>71</v>
      </c>
      <c r="J8" s="23">
        <f>((I8/   'First Table'!I15    )*100)/D8</f>
        <v>42.008324385633273</v>
      </c>
    </row>
    <row r="9" spans="2:10">
      <c r="B9" s="14" t="s">
        <v>9</v>
      </c>
      <c r="C9" s="14" t="s">
        <v>9</v>
      </c>
      <c r="D9" s="21">
        <f xml:space="preserve"> ( 'First Table'!I16 / ( ( ('First Table'!G16 * ('First Table'!G16 - 1))/2) - 'First Table'!H16) *100)</f>
        <v>0.47473918649630759</v>
      </c>
      <c r="E9" s="22">
        <v>453</v>
      </c>
      <c r="F9" s="23">
        <f>((E9/   'First Table'!I16    )*100)/D9</f>
        <v>16.592038743664546</v>
      </c>
      <c r="G9" s="24">
        <v>16.399999999999999</v>
      </c>
      <c r="H9" s="25">
        <f t="shared" si="0"/>
        <v>0.19203874366454698</v>
      </c>
      <c r="I9">
        <v>449</v>
      </c>
      <c r="J9" s="23">
        <f>((I9/   'First Table'!I16    )*100)/D9</f>
        <v>16.44553067528782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4:J9"/>
  <sheetViews>
    <sheetView topLeftCell="C1" workbookViewId="0">
      <selection activeCell="D10" sqref="D10"/>
    </sheetView>
  </sheetViews>
  <sheetFormatPr defaultRowHeight="15"/>
  <cols>
    <col min="2" max="2" width="42.5703125" bestFit="1" customWidth="1"/>
    <col min="4" max="4" width="17.42578125" bestFit="1" customWidth="1"/>
    <col min="5" max="5" width="17.42578125" customWidth="1"/>
    <col min="6" max="6" width="16" bestFit="1" customWidth="1"/>
    <col min="7" max="7" width="20.140625" bestFit="1" customWidth="1"/>
    <col min="8" max="8" width="12.5703125" bestFit="1" customWidth="1"/>
    <col min="9" max="9" width="19.7109375" bestFit="1" customWidth="1"/>
  </cols>
  <sheetData>
    <row r="4" spans="2:10">
      <c r="B4" s="14"/>
      <c r="C4" s="14"/>
      <c r="D4" s="15" t="s">
        <v>13</v>
      </c>
      <c r="E4" s="15" t="s">
        <v>36</v>
      </c>
      <c r="F4" s="14" t="s">
        <v>37</v>
      </c>
      <c r="G4" s="24" t="s">
        <v>38</v>
      </c>
      <c r="H4" s="24" t="s">
        <v>17</v>
      </c>
      <c r="I4" t="s">
        <v>39</v>
      </c>
    </row>
    <row r="5" spans="2:10">
      <c r="B5" s="14" t="s">
        <v>5</v>
      </c>
      <c r="C5" s="14" t="s">
        <v>5</v>
      </c>
      <c r="D5" s="21">
        <f xml:space="preserve"> ( 'First Table'!I12 / ( ( ('First Table'!G12 * ('First Table'!G12 - 1))/2) - 'First Table'!H12) *100)</f>
        <v>0.340901343151292</v>
      </c>
      <c r="E5" s="22">
        <v>8</v>
      </c>
      <c r="F5" s="23">
        <f>((E5/   'First Table'!I12    )*100)/D5</f>
        <v>5.8668000000000005</v>
      </c>
      <c r="G5" s="24">
        <v>7.5</v>
      </c>
      <c r="H5" s="25">
        <f>F5-G5</f>
        <v>-1.6331999999999995</v>
      </c>
      <c r="I5">
        <v>10</v>
      </c>
      <c r="J5" s="23">
        <f>((I5/   'First Table'!I12    )*100)/D5</f>
        <v>7.3334999999999999</v>
      </c>
    </row>
    <row r="6" spans="2:10">
      <c r="B6" s="14" t="s">
        <v>6</v>
      </c>
      <c r="C6" s="14" t="s">
        <v>6</v>
      </c>
      <c r="D6" s="21">
        <f xml:space="preserve"> ( 'First Table'!I13 / ( ( ('First Table'!G13 * ('First Table'!G13 - 1))/2) - 'First Table'!H13) *100)</f>
        <v>0.15309026691715447</v>
      </c>
      <c r="E6" s="22">
        <v>19</v>
      </c>
      <c r="F6" s="23">
        <f>((E6/   'First Table'!I13    )*100)/D6</f>
        <v>7.8749863111649363</v>
      </c>
      <c r="G6" s="24">
        <v>7.4</v>
      </c>
      <c r="H6" s="25">
        <f t="shared" ref="H6:H9" si="0">F6-G6</f>
        <v>0.47498631116493595</v>
      </c>
      <c r="I6">
        <v>18</v>
      </c>
      <c r="J6" s="23">
        <f>((I6/   'First Table'!I13    )*100)/D6</f>
        <v>7.460513347419413</v>
      </c>
    </row>
    <row r="7" spans="2:10">
      <c r="B7" s="14" t="s">
        <v>7</v>
      </c>
      <c r="C7" s="14" t="s">
        <v>7</v>
      </c>
      <c r="D7" s="21">
        <f xml:space="preserve"> ( 'First Table'!I14 / ( ( ('First Table'!G14 * ('First Table'!G14 - 1))/2) - 'First Table'!H14) *100)</f>
        <v>0.20658500684540176</v>
      </c>
      <c r="E7" s="22">
        <v>101</v>
      </c>
      <c r="F7" s="23">
        <f>((E7/   'First Table'!I14    )*100)/D7</f>
        <v>14.842223943812028</v>
      </c>
      <c r="G7" s="24">
        <v>15.2</v>
      </c>
      <c r="H7" s="25">
        <f t="shared" si="0"/>
        <v>-0.35777605618797104</v>
      </c>
      <c r="I7">
        <v>104</v>
      </c>
      <c r="J7" s="23">
        <f>((I7/   'First Table'!I14    )*100)/D7</f>
        <v>15.283082080756941</v>
      </c>
    </row>
    <row r="8" spans="2:10">
      <c r="B8" s="14" t="s">
        <v>8</v>
      </c>
      <c r="C8" s="14" t="s">
        <v>8</v>
      </c>
      <c r="D8" s="21">
        <f xml:space="preserve"> ( 'First Table'!I15 / ( ( ('First Table'!G15 * ('First Table'!G15 - 1))/2) - 'First Table'!H15) *100)</f>
        <v>0.1469688004406508</v>
      </c>
      <c r="E8" s="22">
        <v>9</v>
      </c>
      <c r="F8" s="23">
        <f>((E8/   'First Table'!I15    )*100)/D8</f>
        <v>5.3249988657844991</v>
      </c>
      <c r="G8" s="25">
        <v>6</v>
      </c>
      <c r="H8" s="25">
        <f t="shared" si="0"/>
        <v>-0.6750011342155009</v>
      </c>
      <c r="I8">
        <v>10</v>
      </c>
      <c r="J8" s="23">
        <f>((I8/   'First Table'!I15    )*100)/D8</f>
        <v>5.9166654064272208</v>
      </c>
    </row>
    <row r="9" spans="2:10">
      <c r="B9" s="14" t="s">
        <v>9</v>
      </c>
      <c r="C9" s="14" t="s">
        <v>9</v>
      </c>
      <c r="D9" s="21">
        <f xml:space="preserve"> ( 'First Table'!I16 / ( ( ('First Table'!G16 * ('First Table'!G16 - 1))/2) - 'First Table'!H16) *100)</f>
        <v>0.47473918649630759</v>
      </c>
      <c r="E9" s="22">
        <v>130</v>
      </c>
      <c r="F9" s="23">
        <f>((E9/   'First Table'!I16    )*100)/D9</f>
        <v>4.7615122222436899</v>
      </c>
      <c r="G9" s="24">
        <v>4.7</v>
      </c>
      <c r="H9" s="25">
        <f t="shared" si="0"/>
        <v>6.1512222243689685E-2</v>
      </c>
      <c r="I9">
        <v>129</v>
      </c>
      <c r="J9" s="23">
        <f>((I9/   'First Table'!I16    )*100)/D9</f>
        <v>4.7248852051495076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First Table</vt:lpstr>
      <vt:lpstr>Results 1994-1998</vt:lpstr>
      <vt:lpstr>CN</vt:lpstr>
      <vt:lpstr>AAS</vt:lpstr>
      <vt:lpstr>JC</vt:lpstr>
      <vt:lpstr>PA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mac</cp:lastModifiedBy>
  <dcterms:created xsi:type="dcterms:W3CDTF">2016-04-19T17:08:44Z</dcterms:created>
  <dcterms:modified xsi:type="dcterms:W3CDTF">2016-05-03T11:07:40Z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5d42593d-a3eb-4694-8af4-27304ff99247</vt:lpwstr>
  </property>
</Properties>
</file>