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14025" windowHeight="4425" activeTab="1"/>
  </bookViews>
  <sheets>
    <sheet name="First Table" sheetId="1" r:id="rId1"/>
    <sheet name="Results 1994-1999" sheetId="4" r:id="rId2"/>
    <sheet name="Graficos" sheetId="9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F25" i="4"/>
  <c r="F23"/>
  <c r="F21"/>
  <c r="E25"/>
  <c r="E23"/>
  <c r="E21"/>
  <c r="D25"/>
  <c r="D23"/>
  <c r="D21"/>
  <c r="G21"/>
  <c r="G23"/>
  <c r="G25"/>
  <c r="H25"/>
  <c r="H23"/>
  <c r="H21"/>
  <c r="H5"/>
  <c r="G5"/>
  <c r="F5"/>
  <c r="E5"/>
  <c r="D5"/>
  <c r="D11" s="1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H15" i="4" l="1"/>
  <c r="H17"/>
  <c r="H19"/>
  <c r="G13"/>
  <c r="G17"/>
  <c r="G19"/>
  <c r="F15"/>
  <c r="F19"/>
  <c r="E9"/>
  <c r="E17"/>
  <c r="E19"/>
  <c r="G9"/>
  <c r="F7"/>
  <c r="F17"/>
  <c r="F9"/>
  <c r="D17"/>
  <c r="D19"/>
  <c r="E11"/>
  <c r="E13"/>
  <c r="E7"/>
  <c r="G7"/>
  <c r="E15"/>
  <c r="H7"/>
  <c r="F11"/>
  <c r="H13"/>
  <c r="D9"/>
  <c r="G11"/>
  <c r="H11"/>
  <c r="D15"/>
  <c r="D13"/>
  <c r="D7"/>
  <c r="H9"/>
  <c r="F13"/>
  <c r="G15"/>
</calcChain>
</file>

<file path=xl/sharedStrings.xml><?xml version="1.0" encoding="utf-8"?>
<sst xmlns="http://schemas.openxmlformats.org/spreadsheetml/2006/main" count="64" uniqueCount="36">
  <si>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</si>
  <si>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</si>
  <si>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</si>
  <si>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</si>
  <si>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</si>
  <si>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</si>
  <si>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</si>
  <si>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</si>
  <si>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</si>
  <si>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</si>
  <si>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</si>
  <si>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</si>
  <si>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</si>
  <si>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</si>
  <si>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</si>
  <si>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</si>
  <si>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Adamic Adar similarity (Total Success)</t>
  </si>
  <si>
    <t>Jaccard similarity coefficient (Total Success)</t>
  </si>
  <si>
    <t>Preferential Attachment (Total Success)</t>
  </si>
  <si>
    <t>Common Neighbors</t>
  </si>
  <si>
    <t>Adamic Adar similarity</t>
  </si>
  <si>
    <t>Jaccard similarity coefficient</t>
  </si>
  <si>
    <t>Preferential Attachment</t>
  </si>
  <si>
    <t xml:space="preserve">Time Score DF 0.2 </t>
  </si>
  <si>
    <t>Time Score DF 0.5</t>
  </si>
  <si>
    <t>Time Score DF 0.2  (Total Sucess)</t>
  </si>
  <si>
    <t>Time Score DF 0.5 (Total Sucess)</t>
  </si>
  <si>
    <t>Time Score DF 0.8 (Total Sucess)</t>
  </si>
  <si>
    <t>Time Score DF 0.8</t>
  </si>
  <si>
    <t>Domain Time Score DF 0.2  (Total Sucess)</t>
  </si>
  <si>
    <t xml:space="preserve">Domain Time Score DF 0.2 </t>
  </si>
  <si>
    <t>Domain Time Score DF 0.5 (Total Sucess)</t>
  </si>
  <si>
    <t>Domain Time Score DF 0.5</t>
  </si>
  <si>
    <t>Domain Time Score DF 0.8 (Total Sucess)</t>
  </si>
  <si>
    <t>Domain Time Score DF 0.8</t>
  </si>
  <si>
    <t>AUTHORS CORE = 3  DTS com TS Decay = 0.5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</si>
</sst>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1" fillId="0" borderId="0" xfId="0" applyFont="1"/>
    <xf numFmtId="0" fontId="1" fillId="0" borderId="0" xfId="0" applyFont="1" applyFill="1" applyBorder="1"/>
    <xf numFmtId="0" fontId="3" fillId="2" borderId="8" xfId="0" applyFont="1" applyFill="1" applyBorder="1"/>
    <xf numFmtId="0" fontId="4" fillId="2" borderId="9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1" fillId="2" borderId="1" xfId="0" applyFont="1" applyFill="1" applyBorder="1"/>
    <xf numFmtId="43" fontId="0" fillId="0" borderId="1" xfId="1" applyNumberFormat="1" applyFont="1" applyBorder="1"/>
    <xf numFmtId="43" fontId="0" fillId="2" borderId="1" xfId="1" applyNumberFormat="1" applyFont="1" applyFill="1" applyBorder="1"/>
    <xf numFmtId="43" fontId="0" fillId="0" borderId="1" xfId="0" applyNumberFormat="1" applyBorder="1"/>
    <xf numFmtId="43" fontId="0" fillId="2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GR-QC</a:t>
            </a:r>
            <a:r>
              <a:rPr lang="pt-BR" baseline="0"/>
              <a:t> - Random = 0,23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1994-1999'!$C$7:$C$25</c:f>
              <c:strCache>
                <c:ptCount val="1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0.2  (Total Sucess)</c:v>
                </c:pt>
                <c:pt idx="8">
                  <c:v>Time Score DF 0.2 </c:v>
                </c:pt>
                <c:pt idx="9">
                  <c:v>Time Score DF 0.5 (Total Sucess)</c:v>
                </c:pt>
                <c:pt idx="10">
                  <c:v>Time Score DF 0.5</c:v>
                </c:pt>
                <c:pt idx="11">
                  <c:v>Time Score DF 0.8 (Total Sucess)</c:v>
                </c:pt>
                <c:pt idx="12">
                  <c:v>Time Score DF 0.8</c:v>
                </c:pt>
                <c:pt idx="13">
                  <c:v>Domain Time Score DF 0.2  (Total Sucess)</c:v>
                </c:pt>
                <c:pt idx="14">
                  <c:v>Domain Time Score DF 0.2 </c:v>
                </c:pt>
                <c:pt idx="15">
                  <c:v>Domain Time Score DF 0.5 (Total Sucess)</c:v>
                </c:pt>
                <c:pt idx="16">
                  <c:v>Domain Time Score DF 0.5</c:v>
                </c:pt>
                <c:pt idx="17">
                  <c:v>Domain Time Score DF 0.8 (Total Sucess)</c:v>
                </c:pt>
                <c:pt idx="18">
                  <c:v>Domain Time Score DF 0.8</c:v>
                </c:pt>
              </c:strCache>
            </c:strRef>
          </c:cat>
          <c:val>
            <c:numRef>
              <c:f>'Results 1994-1999'!$D$7:$D$25</c:f>
              <c:numCache>
                <c:formatCode>_-* #,##0.00_-;\-* #,##0.00_-;_-* "-"??_-;_-@_-</c:formatCode>
                <c:ptCount val="19"/>
                <c:pt idx="0">
                  <c:v>26.976804733727811</c:v>
                </c:pt>
                <c:pt idx="1">
                  <c:v>18</c:v>
                </c:pt>
                <c:pt idx="2">
                  <c:v>30.348905325443788</c:v>
                </c:pt>
                <c:pt idx="3">
                  <c:v>14</c:v>
                </c:pt>
                <c:pt idx="4">
                  <c:v>23.604704142011833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32.034955621301776</c:v>
                </c:pt>
                <c:pt idx="9">
                  <c:v>19</c:v>
                </c:pt>
                <c:pt idx="10">
                  <c:v>32.034955621301776</c:v>
                </c:pt>
                <c:pt idx="11">
                  <c:v>18</c:v>
                </c:pt>
                <c:pt idx="12">
                  <c:v>30.348905325443788</c:v>
                </c:pt>
                <c:pt idx="13">
                  <c:v>18</c:v>
                </c:pt>
                <c:pt idx="14">
                  <c:v>30.348905325443788</c:v>
                </c:pt>
                <c:pt idx="15">
                  <c:v>18</c:v>
                </c:pt>
                <c:pt idx="16">
                  <c:v>30.348905325443788</c:v>
                </c:pt>
                <c:pt idx="17">
                  <c:v>20</c:v>
                </c:pt>
                <c:pt idx="18">
                  <c:v>33.721005917159765</c:v>
                </c:pt>
              </c:numCache>
            </c:numRef>
          </c:val>
        </c:ser>
        <c:shape val="cylinder"/>
        <c:axId val="81820288"/>
        <c:axId val="81830272"/>
        <c:axId val="0"/>
      </c:bar3DChart>
      <c:catAx>
        <c:axId val="81820288"/>
        <c:scaling>
          <c:orientation val="minMax"/>
        </c:scaling>
        <c:axPos val="b"/>
        <c:tickLblPos val="nextTo"/>
        <c:crossAx val="81830272"/>
        <c:crosses val="autoZero"/>
        <c:auto val="1"/>
        <c:lblAlgn val="ctr"/>
        <c:lblOffset val="100"/>
      </c:catAx>
      <c:valAx>
        <c:axId val="81830272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18202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 baseline="0"/>
              <a:t>HEP-TH - Random = 0,16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1994-1999'!$C$7:$C$25</c:f>
              <c:strCache>
                <c:ptCount val="1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0.2  (Total Sucess)</c:v>
                </c:pt>
                <c:pt idx="8">
                  <c:v>Time Score DF 0.2 </c:v>
                </c:pt>
                <c:pt idx="9">
                  <c:v>Time Score DF 0.5 (Total Sucess)</c:v>
                </c:pt>
                <c:pt idx="10">
                  <c:v>Time Score DF 0.5</c:v>
                </c:pt>
                <c:pt idx="11">
                  <c:v>Time Score DF 0.8 (Total Sucess)</c:v>
                </c:pt>
                <c:pt idx="12">
                  <c:v>Time Score DF 0.8</c:v>
                </c:pt>
                <c:pt idx="13">
                  <c:v>Domain Time Score DF 0.2  (Total Sucess)</c:v>
                </c:pt>
                <c:pt idx="14">
                  <c:v>Domain Time Score DF 0.2 </c:v>
                </c:pt>
                <c:pt idx="15">
                  <c:v>Domain Time Score DF 0.5 (Total Sucess)</c:v>
                </c:pt>
                <c:pt idx="16">
                  <c:v>Domain Time Score DF 0.5</c:v>
                </c:pt>
                <c:pt idx="17">
                  <c:v>Domain Time Score DF 0.8 (Total Sucess)</c:v>
                </c:pt>
                <c:pt idx="18">
                  <c:v>Domain Time Score DF 0.8</c:v>
                </c:pt>
              </c:strCache>
            </c:strRef>
          </c:cat>
          <c:val>
            <c:numRef>
              <c:f>'Results 1994-1999'!$E$7:$E$25</c:f>
              <c:numCache>
                <c:formatCode>_-* #,##0.00_-;\-* #,##0.00_-;_-* "-"??_-;_-@_-</c:formatCode>
                <c:ptCount val="19"/>
                <c:pt idx="0">
                  <c:v>40.26090257033345</c:v>
                </c:pt>
                <c:pt idx="1">
                  <c:v>101</c:v>
                </c:pt>
                <c:pt idx="2">
                  <c:v>46.208535904587244</c:v>
                </c:pt>
                <c:pt idx="3">
                  <c:v>101</c:v>
                </c:pt>
                <c:pt idx="4">
                  <c:v>46.208535904587244</c:v>
                </c:pt>
                <c:pt idx="5">
                  <c:v>17</c:v>
                </c:pt>
                <c:pt idx="6">
                  <c:v>7.777674360178052</c:v>
                </c:pt>
                <c:pt idx="7">
                  <c:v>109</c:v>
                </c:pt>
                <c:pt idx="8">
                  <c:v>49.868617956435742</c:v>
                </c:pt>
                <c:pt idx="9">
                  <c:v>104</c:v>
                </c:pt>
                <c:pt idx="10">
                  <c:v>47.581066674030431</c:v>
                </c:pt>
                <c:pt idx="11">
                  <c:v>103</c:v>
                </c:pt>
                <c:pt idx="12">
                  <c:v>47.123556417549366</c:v>
                </c:pt>
                <c:pt idx="13">
                  <c:v>107</c:v>
                </c:pt>
                <c:pt idx="14">
                  <c:v>48.953597443473619</c:v>
                </c:pt>
                <c:pt idx="15">
                  <c:v>109</c:v>
                </c:pt>
                <c:pt idx="16">
                  <c:v>49.868617956435742</c:v>
                </c:pt>
                <c:pt idx="17">
                  <c:v>115</c:v>
                </c:pt>
                <c:pt idx="18">
                  <c:v>52.613679495322117</c:v>
                </c:pt>
              </c:numCache>
            </c:numRef>
          </c:val>
        </c:ser>
        <c:shape val="cylinder"/>
        <c:axId val="83366272"/>
        <c:axId val="83367808"/>
        <c:axId val="0"/>
      </c:bar3DChart>
      <c:catAx>
        <c:axId val="83366272"/>
        <c:scaling>
          <c:orientation val="minMax"/>
        </c:scaling>
        <c:axPos val="b"/>
        <c:tickLblPos val="nextTo"/>
        <c:crossAx val="83367808"/>
        <c:crosses val="autoZero"/>
        <c:auto val="1"/>
        <c:lblAlgn val="ctr"/>
        <c:lblOffset val="100"/>
      </c:catAx>
      <c:valAx>
        <c:axId val="83367808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33662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 baseline="0"/>
              <a:t>HEP-PH - Random = 0,19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1994-1999'!$C$7:$C$25</c:f>
              <c:strCache>
                <c:ptCount val="1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0.2  (Total Sucess)</c:v>
                </c:pt>
                <c:pt idx="8">
                  <c:v>Time Score DF 0.2 </c:v>
                </c:pt>
                <c:pt idx="9">
                  <c:v>Time Score DF 0.5 (Total Sucess)</c:v>
                </c:pt>
                <c:pt idx="10">
                  <c:v>Time Score DF 0.5</c:v>
                </c:pt>
                <c:pt idx="11">
                  <c:v>Time Score DF 0.8 (Total Sucess)</c:v>
                </c:pt>
                <c:pt idx="12">
                  <c:v>Time Score DF 0.8</c:v>
                </c:pt>
                <c:pt idx="13">
                  <c:v>Domain Time Score DF 0.2  (Total Sucess)</c:v>
                </c:pt>
                <c:pt idx="14">
                  <c:v>Domain Time Score DF 0.2 </c:v>
                </c:pt>
                <c:pt idx="15">
                  <c:v>Domain Time Score DF 0.5 (Total Sucess)</c:v>
                </c:pt>
                <c:pt idx="16">
                  <c:v>Domain Time Score DF 0.5</c:v>
                </c:pt>
                <c:pt idx="17">
                  <c:v>Domain Time Score DF 0.8 (Total Sucess)</c:v>
                </c:pt>
                <c:pt idx="18">
                  <c:v>Domain Time Score DF 0.8</c:v>
                </c:pt>
              </c:strCache>
            </c:strRef>
          </c:cat>
          <c:val>
            <c:numRef>
              <c:f>'Results 1994-1999'!$F$7:$F$25</c:f>
              <c:numCache>
                <c:formatCode>_-* #,##0.00_-;\-* #,##0.00_-;_-* "-"??_-;_-@_-</c:formatCode>
                <c:ptCount val="19"/>
                <c:pt idx="0">
                  <c:v>34.787710907022387</c:v>
                </c:pt>
                <c:pt idx="1">
                  <c:v>169</c:v>
                </c:pt>
                <c:pt idx="2">
                  <c:v>37.686686815940917</c:v>
                </c:pt>
                <c:pt idx="3">
                  <c:v>159</c:v>
                </c:pt>
                <c:pt idx="4">
                  <c:v>35.456705347542048</c:v>
                </c:pt>
                <c:pt idx="5">
                  <c:v>26</c:v>
                </c:pt>
                <c:pt idx="6">
                  <c:v>5.797951817837065</c:v>
                </c:pt>
                <c:pt idx="7">
                  <c:v>173</c:v>
                </c:pt>
                <c:pt idx="8">
                  <c:v>38.578679403300463</c:v>
                </c:pt>
                <c:pt idx="9">
                  <c:v>174</c:v>
                </c:pt>
                <c:pt idx="10">
                  <c:v>38.801677550140354</c:v>
                </c:pt>
                <c:pt idx="11">
                  <c:v>170</c:v>
                </c:pt>
                <c:pt idx="12">
                  <c:v>37.909684962780808</c:v>
                </c:pt>
                <c:pt idx="13">
                  <c:v>173</c:v>
                </c:pt>
                <c:pt idx="14">
                  <c:v>38.578679403300463</c:v>
                </c:pt>
                <c:pt idx="15">
                  <c:v>169</c:v>
                </c:pt>
                <c:pt idx="16">
                  <c:v>37.686686815940917</c:v>
                </c:pt>
                <c:pt idx="17">
                  <c:v>170</c:v>
                </c:pt>
                <c:pt idx="18">
                  <c:v>37.909684962780808</c:v>
                </c:pt>
              </c:numCache>
            </c:numRef>
          </c:val>
        </c:ser>
        <c:shape val="cylinder"/>
        <c:axId val="83392384"/>
        <c:axId val="83393920"/>
        <c:axId val="0"/>
      </c:bar3DChart>
      <c:catAx>
        <c:axId val="83392384"/>
        <c:scaling>
          <c:orientation val="minMax"/>
        </c:scaling>
        <c:axPos val="b"/>
        <c:tickLblPos val="nextTo"/>
        <c:crossAx val="83393920"/>
        <c:crosses val="autoZero"/>
        <c:auto val="1"/>
        <c:lblAlgn val="ctr"/>
        <c:lblOffset val="100"/>
      </c:catAx>
      <c:valAx>
        <c:axId val="83393920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33923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 baseline="0"/>
              <a:t>COND-MAT - Random = 0,16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1994-1999'!$C$7:$C$25</c:f>
              <c:strCache>
                <c:ptCount val="1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0.2  (Total Sucess)</c:v>
                </c:pt>
                <c:pt idx="8">
                  <c:v>Time Score DF 0.2 </c:v>
                </c:pt>
                <c:pt idx="9">
                  <c:v>Time Score DF 0.5 (Total Sucess)</c:v>
                </c:pt>
                <c:pt idx="10">
                  <c:v>Time Score DF 0.5</c:v>
                </c:pt>
                <c:pt idx="11">
                  <c:v>Time Score DF 0.8 (Total Sucess)</c:v>
                </c:pt>
                <c:pt idx="12">
                  <c:v>Time Score DF 0.8</c:v>
                </c:pt>
                <c:pt idx="13">
                  <c:v>Domain Time Score DF 0.2  (Total Sucess)</c:v>
                </c:pt>
                <c:pt idx="14">
                  <c:v>Domain Time Score DF 0.2 </c:v>
                </c:pt>
                <c:pt idx="15">
                  <c:v>Domain Time Score DF 0.5 (Total Sucess)</c:v>
                </c:pt>
                <c:pt idx="16">
                  <c:v>Domain Time Score DF 0.5</c:v>
                </c:pt>
                <c:pt idx="17">
                  <c:v>Domain Time Score DF 0.8 (Total Sucess)</c:v>
                </c:pt>
                <c:pt idx="18">
                  <c:v>Domain Time Score DF 0.8</c:v>
                </c:pt>
              </c:strCache>
            </c:strRef>
          </c:cat>
          <c:val>
            <c:numRef>
              <c:f>'Results 1994-1999'!$G$7:$G$25</c:f>
              <c:numCache>
                <c:formatCode>_-* #,##0.00_-;\-* #,##0.00_-;_-* "-"??_-;_-@_-</c:formatCode>
                <c:ptCount val="19"/>
                <c:pt idx="0">
                  <c:v>40.084034214100214</c:v>
                </c:pt>
                <c:pt idx="1">
                  <c:v>61</c:v>
                </c:pt>
                <c:pt idx="2">
                  <c:v>42.896948895791454</c:v>
                </c:pt>
                <c:pt idx="3">
                  <c:v>53</c:v>
                </c:pt>
                <c:pt idx="4">
                  <c:v>37.271119532408967</c:v>
                </c:pt>
                <c:pt idx="5">
                  <c:v>8</c:v>
                </c:pt>
                <c:pt idx="6">
                  <c:v>5.6258293633824863</c:v>
                </c:pt>
                <c:pt idx="7">
                  <c:v>64</c:v>
                </c:pt>
                <c:pt idx="8">
                  <c:v>45.00663490705989</c:v>
                </c:pt>
                <c:pt idx="9">
                  <c:v>65</c:v>
                </c:pt>
                <c:pt idx="10">
                  <c:v>45.709863577482693</c:v>
                </c:pt>
                <c:pt idx="11">
                  <c:v>65</c:v>
                </c:pt>
                <c:pt idx="12">
                  <c:v>45.709863577482693</c:v>
                </c:pt>
                <c:pt idx="13">
                  <c:v>66</c:v>
                </c:pt>
                <c:pt idx="14">
                  <c:v>46.41309224790551</c:v>
                </c:pt>
                <c:pt idx="15">
                  <c:v>62</c:v>
                </c:pt>
                <c:pt idx="16">
                  <c:v>43.600177566214271</c:v>
                </c:pt>
                <c:pt idx="17">
                  <c:v>66</c:v>
                </c:pt>
                <c:pt idx="18">
                  <c:v>46.41309224790551</c:v>
                </c:pt>
              </c:numCache>
            </c:numRef>
          </c:val>
        </c:ser>
        <c:shape val="cylinder"/>
        <c:axId val="83418496"/>
        <c:axId val="84092032"/>
        <c:axId val="0"/>
      </c:bar3DChart>
      <c:catAx>
        <c:axId val="83418496"/>
        <c:scaling>
          <c:orientation val="minMax"/>
        </c:scaling>
        <c:axPos val="b"/>
        <c:tickLblPos val="nextTo"/>
        <c:crossAx val="84092032"/>
        <c:crosses val="autoZero"/>
        <c:auto val="1"/>
        <c:lblAlgn val="ctr"/>
        <c:lblOffset val="100"/>
      </c:catAx>
      <c:valAx>
        <c:axId val="84092032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34184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 baseline="0"/>
              <a:t>ASTRO-PH - Random = 0,45</a:t>
            </a:r>
            <a:endParaRPr lang="pt-BR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'Results 1994-1999'!$C$7:$C$25</c:f>
              <c:strCache>
                <c:ptCount val="19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0.2  (Total Sucess)</c:v>
                </c:pt>
                <c:pt idx="8">
                  <c:v>Time Score DF 0.2 </c:v>
                </c:pt>
                <c:pt idx="9">
                  <c:v>Time Score DF 0.5 (Total Sucess)</c:v>
                </c:pt>
                <c:pt idx="10">
                  <c:v>Time Score DF 0.5</c:v>
                </c:pt>
                <c:pt idx="11">
                  <c:v>Time Score DF 0.8 (Total Sucess)</c:v>
                </c:pt>
                <c:pt idx="12">
                  <c:v>Time Score DF 0.8</c:v>
                </c:pt>
                <c:pt idx="13">
                  <c:v>Domain Time Score DF 0.2  (Total Sucess)</c:v>
                </c:pt>
                <c:pt idx="14">
                  <c:v>Domain Time Score DF 0.2 </c:v>
                </c:pt>
                <c:pt idx="15">
                  <c:v>Domain Time Score DF 0.5 (Total Sucess)</c:v>
                </c:pt>
                <c:pt idx="16">
                  <c:v>Domain Time Score DF 0.5</c:v>
                </c:pt>
                <c:pt idx="17">
                  <c:v>Domain Time Score DF 0.8 (Total Sucess)</c:v>
                </c:pt>
                <c:pt idx="18">
                  <c:v>Domain Time Score DF 0.8</c:v>
                </c:pt>
              </c:strCache>
            </c:strRef>
          </c:cat>
          <c:val>
            <c:numRef>
              <c:f>'Results 1994-1999'!$H$7:$H$25</c:f>
              <c:numCache>
                <c:formatCode>_-* #,##0.00_-;\-* #,##0.00_-;_-* "-"??_-;_-@_-</c:formatCode>
                <c:ptCount val="19"/>
                <c:pt idx="0">
                  <c:v>17.749882749628899</c:v>
                </c:pt>
                <c:pt idx="1">
                  <c:v>345</c:v>
                </c:pt>
                <c:pt idx="2">
                  <c:v>19.017731517459534</c:v>
                </c:pt>
                <c:pt idx="3">
                  <c:v>296</c:v>
                </c:pt>
                <c:pt idx="4">
                  <c:v>16.316662403385571</c:v>
                </c:pt>
                <c:pt idx="5">
                  <c:v>85</c:v>
                </c:pt>
                <c:pt idx="6">
                  <c:v>4.6855280550262624</c:v>
                </c:pt>
                <c:pt idx="7">
                  <c:v>299</c:v>
                </c:pt>
                <c:pt idx="8">
                  <c:v>16.482033981798264</c:v>
                </c:pt>
                <c:pt idx="9">
                  <c:v>300</c:v>
                </c:pt>
                <c:pt idx="10">
                  <c:v>16.537157841269163</c:v>
                </c:pt>
                <c:pt idx="11">
                  <c:v>299</c:v>
                </c:pt>
                <c:pt idx="12">
                  <c:v>16.482033981798264</c:v>
                </c:pt>
                <c:pt idx="13">
                  <c:v>297</c:v>
                </c:pt>
                <c:pt idx="14">
                  <c:v>16.371786262856467</c:v>
                </c:pt>
                <c:pt idx="15">
                  <c:v>303</c:v>
                </c:pt>
                <c:pt idx="16">
                  <c:v>16.702529419681856</c:v>
                </c:pt>
                <c:pt idx="17">
                  <c:v>305</c:v>
                </c:pt>
                <c:pt idx="18">
                  <c:v>16.812777138623645</c:v>
                </c:pt>
              </c:numCache>
            </c:numRef>
          </c:val>
        </c:ser>
        <c:shape val="cylinder"/>
        <c:axId val="84128896"/>
        <c:axId val="84130432"/>
        <c:axId val="0"/>
      </c:bar3DChart>
      <c:catAx>
        <c:axId val="84128896"/>
        <c:scaling>
          <c:orientation val="minMax"/>
        </c:scaling>
        <c:axPos val="b"/>
        <c:numFmt formatCode="_-* #,##0.00_-;\-* #,##0.00_-;_-* &quot;-&quot;??_-;_-@_-" sourceLinked="1"/>
        <c:tickLblPos val="nextTo"/>
        <c:crossAx val="84130432"/>
        <c:crosses val="autoZero"/>
        <c:auto val="1"/>
        <c:lblAlgn val="ctr"/>
        <c:lblOffset val="100"/>
      </c:catAx>
      <c:valAx>
        <c:axId val="84130432"/>
        <c:scaling>
          <c:orientation val="minMax"/>
        </c:scaling>
        <c:axPos val="l"/>
        <c:majorGridlines/>
        <c:numFmt formatCode="_-* #,##0.00_-;\-* #,##0.00_-;_-* &quot;-&quot;??_-;_-@_-" sourceLinked="1"/>
        <c:tickLblPos val="nextTo"/>
        <c:crossAx val="841288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66675</xdr:rowOff>
    </xdr:from>
    <xdr:to>
      <xdr:col>8</xdr:col>
      <xdr:colOff>314325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</xdr:row>
      <xdr:rowOff>28575</xdr:rowOff>
    </xdr:from>
    <xdr:to>
      <xdr:col>16</xdr:col>
      <xdr:colOff>571500</xdr:colOff>
      <xdr:row>21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2</xdr:row>
      <xdr:rowOff>28575</xdr:rowOff>
    </xdr:from>
    <xdr:to>
      <xdr:col>25</xdr:col>
      <xdr:colOff>38100</xdr:colOff>
      <xdr:row>21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85725</xdr:colOff>
      <xdr:row>25</xdr:row>
      <xdr:rowOff>0</xdr:rowOff>
    </xdr:from>
    <xdr:to>
      <xdr:col>13</xdr:col>
      <xdr:colOff>304800</xdr:colOff>
      <xdr:row>44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21</xdr:col>
      <xdr:colOff>304800</xdr:colOff>
      <xdr:row>44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I14" sqref="I14"/>
    </sheetView>
  </sheetViews>
  <sheetFormatPr defaultRowHeight="1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1" spans="2:12" ht="15.75" thickBot="1"/>
    <row r="2" spans="2:12" ht="32.25" customHeight="1">
      <c r="B2" s="22" t="s">
        <v>10</v>
      </c>
      <c r="C2" s="23"/>
      <c r="D2" s="23"/>
      <c r="E2" s="23"/>
      <c r="F2" s="23"/>
      <c r="G2" s="23"/>
      <c r="H2" s="23"/>
      <c r="I2" s="24"/>
    </row>
    <row r="3" spans="2:12">
      <c r="B3" s="3"/>
      <c r="C3" s="1"/>
      <c r="D3" s="2" t="s">
        <v>0</v>
      </c>
      <c r="E3" s="2" t="s">
        <v>1</v>
      </c>
      <c r="F3" s="2" t="s">
        <v>2</v>
      </c>
      <c r="G3" s="2" t="s">
        <v>0</v>
      </c>
      <c r="H3" s="2" t="s">
        <v>3</v>
      </c>
      <c r="I3" s="4" t="s">
        <v>4</v>
      </c>
      <c r="L3" s="10"/>
    </row>
    <row r="4" spans="2:12">
      <c r="B4" s="5" t="s">
        <v>5</v>
      </c>
      <c r="C4" s="1"/>
      <c r="D4" s="1">
        <v>2122</v>
      </c>
      <c r="E4" s="1">
        <v>3287</v>
      </c>
      <c r="F4" s="1">
        <v>5724</v>
      </c>
      <c r="G4" s="1">
        <v>486</v>
      </c>
      <c r="H4" s="1">
        <v>519</v>
      </c>
      <c r="I4" s="6">
        <v>400</v>
      </c>
    </row>
    <row r="5" spans="2:12">
      <c r="B5" s="5" t="s">
        <v>6</v>
      </c>
      <c r="C5" s="1"/>
      <c r="D5" s="1">
        <v>5241</v>
      </c>
      <c r="E5" s="1">
        <v>9498</v>
      </c>
      <c r="F5" s="1">
        <v>15842</v>
      </c>
      <c r="G5" s="1">
        <v>1438</v>
      </c>
      <c r="H5" s="1">
        <v>2311</v>
      </c>
      <c r="I5" s="6">
        <v>1576</v>
      </c>
    </row>
    <row r="6" spans="2:12">
      <c r="B6" s="5" t="s">
        <v>7</v>
      </c>
      <c r="C6" s="1"/>
      <c r="D6" s="1">
        <v>5414</v>
      </c>
      <c r="E6" s="1">
        <v>10254</v>
      </c>
      <c r="F6" s="1">
        <v>47806</v>
      </c>
      <c r="G6" s="1">
        <v>1790</v>
      </c>
      <c r="H6" s="1">
        <v>6654</v>
      </c>
      <c r="I6" s="6">
        <v>3294</v>
      </c>
    </row>
    <row r="7" spans="2:12">
      <c r="B7" s="5" t="s">
        <v>8</v>
      </c>
      <c r="C7" s="1"/>
      <c r="D7" s="1">
        <v>5469</v>
      </c>
      <c r="E7" s="1">
        <v>6700</v>
      </c>
      <c r="F7" s="1">
        <v>19881</v>
      </c>
      <c r="G7" s="1">
        <v>1253</v>
      </c>
      <c r="H7" s="1">
        <v>1899</v>
      </c>
      <c r="I7" s="6">
        <v>1150</v>
      </c>
    </row>
    <row r="8" spans="2:12">
      <c r="B8" s="5" t="s">
        <v>9</v>
      </c>
      <c r="C8" s="1"/>
      <c r="D8" s="1">
        <v>5343</v>
      </c>
      <c r="E8" s="1">
        <v>5816</v>
      </c>
      <c r="F8" s="1">
        <v>41852</v>
      </c>
      <c r="G8" s="1">
        <v>1561</v>
      </c>
      <c r="H8" s="1">
        <v>6178</v>
      </c>
      <c r="I8" s="6">
        <v>5751</v>
      </c>
    </row>
    <row r="9" spans="2:12">
      <c r="B9" s="3"/>
      <c r="C9" s="1"/>
      <c r="D9" s="1"/>
      <c r="E9" s="1"/>
      <c r="F9" s="1"/>
      <c r="G9" s="1"/>
      <c r="H9" s="1"/>
      <c r="I9" s="6"/>
    </row>
    <row r="10" spans="2:12" ht="36" customHeight="1">
      <c r="B10" s="25" t="s">
        <v>12</v>
      </c>
      <c r="C10" s="26"/>
      <c r="D10" s="26"/>
      <c r="E10" s="26"/>
      <c r="F10" s="26"/>
      <c r="G10" s="26"/>
      <c r="H10" s="26"/>
      <c r="I10" s="27"/>
    </row>
    <row r="11" spans="2:12">
      <c r="B11" s="3"/>
      <c r="C11" s="1"/>
      <c r="D11" s="2" t="s">
        <v>0</v>
      </c>
      <c r="E11" s="2" t="s">
        <v>1</v>
      </c>
      <c r="F11" s="2" t="s">
        <v>2</v>
      </c>
      <c r="G11" s="2" t="s">
        <v>0</v>
      </c>
      <c r="H11" s="2" t="s">
        <v>3</v>
      </c>
      <c r="I11" s="4" t="s">
        <v>4</v>
      </c>
    </row>
    <row r="12" spans="2:12">
      <c r="B12" s="5" t="s">
        <v>5</v>
      </c>
      <c r="C12" s="1"/>
      <c r="D12" s="1">
        <v>2090</v>
      </c>
      <c r="E12" s="1">
        <v>3240</v>
      </c>
      <c r="F12" s="1">
        <v>5616</v>
      </c>
      <c r="G12" s="1">
        <v>479</v>
      </c>
      <c r="H12" s="1">
        <v>504</v>
      </c>
      <c r="I12" s="6">
        <v>260</v>
      </c>
    </row>
    <row r="13" spans="2:12">
      <c r="B13" s="5" t="s">
        <v>6</v>
      </c>
      <c r="C13" s="1"/>
      <c r="D13" s="1">
        <v>4813</v>
      </c>
      <c r="E13" s="1">
        <v>8712</v>
      </c>
      <c r="F13" s="1">
        <v>13858</v>
      </c>
      <c r="G13" s="1">
        <v>1302</v>
      </c>
      <c r="H13" s="1">
        <v>1984</v>
      </c>
      <c r="I13" s="6">
        <v>1359</v>
      </c>
    </row>
    <row r="14" spans="2:12">
      <c r="B14" s="5" t="s">
        <v>7</v>
      </c>
      <c r="C14" s="1"/>
      <c r="D14" s="1">
        <v>4807</v>
      </c>
      <c r="E14" s="1">
        <v>9398</v>
      </c>
      <c r="F14" s="1">
        <v>25636</v>
      </c>
      <c r="G14" s="1">
        <v>1607</v>
      </c>
      <c r="H14" s="1">
        <v>3810</v>
      </c>
      <c r="I14" s="6">
        <v>2402</v>
      </c>
    </row>
    <row r="15" spans="2:12">
      <c r="B15" s="5" t="s">
        <v>8</v>
      </c>
      <c r="C15" s="1"/>
      <c r="D15" s="1">
        <v>4858</v>
      </c>
      <c r="E15" s="1">
        <v>5689</v>
      </c>
      <c r="F15" s="1">
        <v>17358</v>
      </c>
      <c r="G15" s="1">
        <v>1061</v>
      </c>
      <c r="H15" s="1">
        <v>1541</v>
      </c>
      <c r="I15" s="6">
        <v>893</v>
      </c>
    </row>
    <row r="16" spans="2:12">
      <c r="B16" s="5" t="s">
        <v>9</v>
      </c>
      <c r="C16" s="1"/>
      <c r="D16" s="1">
        <v>4582</v>
      </c>
      <c r="E16" s="1">
        <v>5266</v>
      </c>
      <c r="F16" s="1">
        <v>30260</v>
      </c>
      <c r="G16" s="1">
        <v>1350</v>
      </c>
      <c r="H16" s="1">
        <v>4619</v>
      </c>
      <c r="I16" s="6">
        <v>4054</v>
      </c>
    </row>
    <row r="17" spans="1:12">
      <c r="B17" s="3"/>
      <c r="C17" s="1"/>
      <c r="D17" s="1"/>
      <c r="E17" s="1"/>
      <c r="F17" s="1"/>
      <c r="G17" s="1"/>
      <c r="H17" s="1"/>
      <c r="I17" s="6"/>
    </row>
    <row r="18" spans="1:12" ht="24.75" customHeight="1">
      <c r="B18" s="25" t="s">
        <v>11</v>
      </c>
      <c r="C18" s="26"/>
      <c r="D18" s="26"/>
      <c r="E18" s="26"/>
      <c r="F18" s="26"/>
      <c r="G18" s="26"/>
      <c r="H18" s="26"/>
      <c r="I18" s="27"/>
    </row>
    <row r="19" spans="1:12">
      <c r="B19" s="3"/>
      <c r="C19" s="1"/>
      <c r="D19" s="2" t="s">
        <v>0</v>
      </c>
      <c r="E19" s="2" t="s">
        <v>1</v>
      </c>
      <c r="F19" s="2" t="s">
        <v>2</v>
      </c>
      <c r="G19" s="2" t="s">
        <v>0</v>
      </c>
      <c r="H19" s="2" t="s">
        <v>3</v>
      </c>
      <c r="I19" s="4" t="s">
        <v>4</v>
      </c>
      <c r="L19" s="11"/>
    </row>
    <row r="20" spans="1:12">
      <c r="B20" s="3"/>
      <c r="C20" s="1"/>
      <c r="D20" s="2"/>
      <c r="E20" s="2"/>
      <c r="F20" s="2"/>
      <c r="G20" s="2"/>
      <c r="H20" s="2"/>
      <c r="I20" s="4"/>
    </row>
    <row r="21" spans="1:12">
      <c r="B21" s="5" t="s">
        <v>5</v>
      </c>
      <c r="C21" s="1"/>
      <c r="D21" s="1">
        <f>D4-D12</f>
        <v>32</v>
      </c>
      <c r="E21" s="1">
        <f t="shared" ref="E21:I21" si="0">E4-E12</f>
        <v>47</v>
      </c>
      <c r="F21" s="1">
        <f t="shared" si="0"/>
        <v>108</v>
      </c>
      <c r="G21" s="1">
        <f t="shared" si="0"/>
        <v>7</v>
      </c>
      <c r="H21" s="1">
        <f t="shared" si="0"/>
        <v>15</v>
      </c>
      <c r="I21" s="6">
        <f t="shared" si="0"/>
        <v>140</v>
      </c>
    </row>
    <row r="22" spans="1:12">
      <c r="A22" s="16"/>
      <c r="B22" s="12" t="s">
        <v>6</v>
      </c>
      <c r="C22" s="13"/>
      <c r="D22" s="14">
        <f>D5-D13</f>
        <v>428</v>
      </c>
      <c r="E22" s="14">
        <f>E5-E13</f>
        <v>786</v>
      </c>
      <c r="F22" s="14">
        <f>F5-F13</f>
        <v>1984</v>
      </c>
      <c r="G22" s="14">
        <f>G5-G13</f>
        <v>136</v>
      </c>
      <c r="H22" s="14">
        <f>H5-H13</f>
        <v>327</v>
      </c>
      <c r="I22" s="15">
        <f>I5-I13</f>
        <v>217</v>
      </c>
      <c r="J22" s="16"/>
    </row>
    <row r="23" spans="1:12">
      <c r="B23" s="8" t="s">
        <v>7</v>
      </c>
      <c r="C23" s="9"/>
      <c r="D23" s="1">
        <f t="shared" ref="D23:I25" si="1">D6-D14</f>
        <v>607</v>
      </c>
      <c r="E23" s="1">
        <f t="shared" si="1"/>
        <v>856</v>
      </c>
      <c r="F23" s="1">
        <f t="shared" si="1"/>
        <v>22170</v>
      </c>
      <c r="G23" s="1">
        <f t="shared" si="1"/>
        <v>183</v>
      </c>
      <c r="H23" s="1">
        <f t="shared" si="1"/>
        <v>2844</v>
      </c>
      <c r="I23" s="6">
        <f t="shared" si="1"/>
        <v>892</v>
      </c>
    </row>
    <row r="24" spans="1:12">
      <c r="B24" s="12" t="s">
        <v>8</v>
      </c>
      <c r="C24" s="13"/>
      <c r="D24" s="14">
        <f t="shared" si="1"/>
        <v>611</v>
      </c>
      <c r="E24" s="14">
        <f t="shared" si="1"/>
        <v>1011</v>
      </c>
      <c r="F24" s="14">
        <f t="shared" si="1"/>
        <v>2523</v>
      </c>
      <c r="G24" s="14">
        <f t="shared" si="1"/>
        <v>192</v>
      </c>
      <c r="H24" s="14">
        <f t="shared" si="1"/>
        <v>358</v>
      </c>
      <c r="I24" s="15">
        <f t="shared" si="1"/>
        <v>257</v>
      </c>
    </row>
    <row r="25" spans="1:12" ht="15.75" thickBot="1">
      <c r="B25" s="5" t="s">
        <v>9</v>
      </c>
      <c r="C25" s="7"/>
      <c r="D25" s="1">
        <f t="shared" si="1"/>
        <v>761</v>
      </c>
      <c r="E25" s="1">
        <f t="shared" si="1"/>
        <v>550</v>
      </c>
      <c r="F25" s="1">
        <f t="shared" si="1"/>
        <v>11592</v>
      </c>
      <c r="G25" s="1">
        <f t="shared" si="1"/>
        <v>211</v>
      </c>
      <c r="H25" s="1">
        <f t="shared" si="1"/>
        <v>1559</v>
      </c>
      <c r="I25" s="6">
        <f t="shared" si="1"/>
        <v>1697</v>
      </c>
    </row>
  </sheetData>
  <mergeCells count="3">
    <mergeCell ref="B2:I2"/>
    <mergeCell ref="B10:I10"/>
    <mergeCell ref="B18:I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H25"/>
  <sheetViews>
    <sheetView tabSelected="1" workbookViewId="0">
      <selection activeCell="B4" sqref="B4"/>
    </sheetView>
  </sheetViews>
  <sheetFormatPr defaultRowHeight="15" outlineLevelRow="2"/>
  <cols>
    <col min="3" max="3" width="44.5703125" bestFit="1" customWidth="1"/>
    <col min="4" max="4" width="10.28515625" bestFit="1" customWidth="1"/>
    <col min="5" max="6" width="10" bestFit="1" customWidth="1"/>
    <col min="7" max="7" width="9.28515625" bestFit="1" customWidth="1"/>
    <col min="8" max="8" width="10" bestFit="1" customWidth="1"/>
  </cols>
  <sheetData>
    <row r="2" spans="3:8">
      <c r="C2" s="28" t="s">
        <v>35</v>
      </c>
      <c r="D2" s="28"/>
      <c r="E2" s="28"/>
      <c r="F2" s="28"/>
      <c r="G2" s="28"/>
      <c r="H2" s="28"/>
    </row>
    <row r="4" spans="3:8">
      <c r="C4" s="2" t="s">
        <v>13</v>
      </c>
      <c r="D4" s="2" t="s">
        <v>5</v>
      </c>
      <c r="E4" s="17" t="s">
        <v>6</v>
      </c>
      <c r="F4" s="17" t="s">
        <v>7</v>
      </c>
      <c r="G4" s="17" t="s">
        <v>8</v>
      </c>
      <c r="H4" s="2" t="s">
        <v>9</v>
      </c>
    </row>
    <row r="5" spans="3:8" outlineLevel="1">
      <c r="C5" s="1" t="s">
        <v>14</v>
      </c>
      <c r="D5" s="18">
        <f xml:space="preserve"> ( 'First Table'!I12 / ( ( ('First Table'!G12 * ('First Table'!G12 - 1))/2) - 'First Table'!H12) *100)</f>
        <v>0.22811619888223064</v>
      </c>
      <c r="E5" s="19">
        <f xml:space="preserve"> ( 'First Table'!I13 / ( ( ('First Table'!G13 * ('First Table'!G13 - 1))/2) - 'First Table'!H13)*100)</f>
        <v>0.16083468348468047</v>
      </c>
      <c r="F5" s="19">
        <f xml:space="preserve"> ( 'First Table'!I14 / ( ( ('First Table'!G14 * ('First Table'!G14 - 1))/2) - 'First Table'!H14)*100)</f>
        <v>0.1866920149135986</v>
      </c>
      <c r="G5" s="19">
        <f xml:space="preserve"> ( 'First Table'!I15 / ( ( ('First Table'!G15 * ('First Table'!G15 - 1))/2) - 'First Table'!H15)*100 )</f>
        <v>0.15923992802997206</v>
      </c>
      <c r="H5" s="18">
        <f xml:space="preserve"> ( 'First Table'!I16 / ( ( ('First Table'!G16 * ('First Table'!G16 - 1))/2) - 'First Table'!H16) *100)</f>
        <v>0.44748310072453851</v>
      </c>
    </row>
    <row r="6" spans="3:8" outlineLevel="2">
      <c r="C6" s="1" t="s">
        <v>15</v>
      </c>
      <c r="D6" s="20">
        <v>16</v>
      </c>
      <c r="E6" s="21">
        <v>88</v>
      </c>
      <c r="F6" s="21">
        <v>156</v>
      </c>
      <c r="G6" s="21">
        <v>57</v>
      </c>
      <c r="H6" s="20">
        <v>322</v>
      </c>
    </row>
    <row r="7" spans="3:8">
      <c r="C7" s="1" t="s">
        <v>19</v>
      </c>
      <c r="D7" s="18">
        <f>((D6/ 'First Table'!I12  )*100)/D5</f>
        <v>26.976804733727811</v>
      </c>
      <c r="E7" s="21">
        <f>((E6/   'First Table'!I13    )*100)/E5</f>
        <v>40.26090257033345</v>
      </c>
      <c r="F7" s="21">
        <f>((F6/   'First Table'!I14    )*100)/F5</f>
        <v>34.787710907022387</v>
      </c>
      <c r="G7" s="21">
        <f>((G6/   'First Table'!I15    )*100)/G5</f>
        <v>40.084034214100214</v>
      </c>
      <c r="H7" s="20">
        <f>((H6/   'First Table'!I16    )*100)/H5</f>
        <v>17.749882749628899</v>
      </c>
    </row>
    <row r="8" spans="3:8" outlineLevel="2">
      <c r="C8" s="1" t="s">
        <v>16</v>
      </c>
      <c r="D8" s="20">
        <v>18</v>
      </c>
      <c r="E8" s="21">
        <v>101</v>
      </c>
      <c r="F8" s="21">
        <v>169</v>
      </c>
      <c r="G8" s="21">
        <v>61</v>
      </c>
      <c r="H8" s="20">
        <v>345</v>
      </c>
    </row>
    <row r="9" spans="3:8">
      <c r="C9" s="1" t="s">
        <v>20</v>
      </c>
      <c r="D9" s="20">
        <f>((D8/ 'First Table'!I12  )*100)/D5</f>
        <v>30.348905325443788</v>
      </c>
      <c r="E9" s="21">
        <f>((E8/   'First Table'!I13    )*100)/E5</f>
        <v>46.208535904587244</v>
      </c>
      <c r="F9" s="21">
        <f>((F8/   'First Table'!I14    )*100)/F5</f>
        <v>37.686686815940917</v>
      </c>
      <c r="G9" s="21">
        <f>((G8/ 'First Table'!I15  )*100)/G5</f>
        <v>42.896948895791454</v>
      </c>
      <c r="H9" s="20">
        <f>((H8/   'First Table'!I16    )*100)/H5</f>
        <v>19.017731517459534</v>
      </c>
    </row>
    <row r="10" spans="3:8" outlineLevel="2">
      <c r="C10" s="1" t="s">
        <v>17</v>
      </c>
      <c r="D10" s="20">
        <v>14</v>
      </c>
      <c r="E10" s="21">
        <v>101</v>
      </c>
      <c r="F10" s="21">
        <v>159</v>
      </c>
      <c r="G10" s="21">
        <v>53</v>
      </c>
      <c r="H10" s="20">
        <v>296</v>
      </c>
    </row>
    <row r="11" spans="3:8">
      <c r="C11" s="1" t="s">
        <v>21</v>
      </c>
      <c r="D11" s="20">
        <f>((D10/ 'First Table'!I12  )*100)/D5</f>
        <v>23.604704142011833</v>
      </c>
      <c r="E11" s="21">
        <f>((E10/   'First Table'!I13    )*100)/E5</f>
        <v>46.208535904587244</v>
      </c>
      <c r="F11" s="21">
        <f>((F10/   'First Table'!I14    )*100)/F5</f>
        <v>35.456705347542048</v>
      </c>
      <c r="G11" s="21">
        <f>((G10/ 'First Table'!I15  )*100)/G5</f>
        <v>37.271119532408967</v>
      </c>
      <c r="H11" s="20">
        <f>((H10/   'First Table'!I16    )*100)/H5</f>
        <v>16.316662403385571</v>
      </c>
    </row>
    <row r="12" spans="3:8" outlineLevel="2">
      <c r="C12" s="1" t="s">
        <v>18</v>
      </c>
      <c r="D12" s="20">
        <v>0</v>
      </c>
      <c r="E12" s="21">
        <v>17</v>
      </c>
      <c r="F12" s="21">
        <v>26</v>
      </c>
      <c r="G12" s="21">
        <v>8</v>
      </c>
      <c r="H12" s="20">
        <v>85</v>
      </c>
    </row>
    <row r="13" spans="3:8">
      <c r="C13" s="1" t="s">
        <v>22</v>
      </c>
      <c r="D13" s="20">
        <f>((D12/ 'First Table'!I12  )*100)/D5</f>
        <v>0</v>
      </c>
      <c r="E13" s="21">
        <f>((E12/   'First Table'!I13    )*100)/E5</f>
        <v>7.777674360178052</v>
      </c>
      <c r="F13" s="21">
        <f>((F12/   'First Table'!I14    )*100)/F5</f>
        <v>5.797951817837065</v>
      </c>
      <c r="G13" s="21">
        <f>((G12/ 'First Table'!I15  )*100)/G5</f>
        <v>5.6258293633824863</v>
      </c>
      <c r="H13" s="20">
        <f>((H12/   'First Table'!I16    )*100)/H5</f>
        <v>4.6855280550262624</v>
      </c>
    </row>
    <row r="14" spans="3:8" outlineLevel="2">
      <c r="C14" s="1" t="s">
        <v>25</v>
      </c>
      <c r="D14" s="20">
        <v>19</v>
      </c>
      <c r="E14" s="21">
        <v>109</v>
      </c>
      <c r="F14" s="21">
        <v>173</v>
      </c>
      <c r="G14" s="21">
        <v>64</v>
      </c>
      <c r="H14" s="20">
        <v>299</v>
      </c>
    </row>
    <row r="15" spans="3:8">
      <c r="C15" s="1" t="s">
        <v>23</v>
      </c>
      <c r="D15" s="20">
        <f>((D14/ 'First Table'!I12  )*100)/D5</f>
        <v>32.034955621301776</v>
      </c>
      <c r="E15" s="21">
        <f>((E14/   'First Table'!I13   )*100)/E5</f>
        <v>49.868617956435742</v>
      </c>
      <c r="F15" s="21">
        <f>((F14/   'First Table'!I14    )*100)/F5</f>
        <v>38.578679403300463</v>
      </c>
      <c r="G15" s="21">
        <f>((G14/ 'First Table'!I15  )*100)/G5</f>
        <v>45.00663490705989</v>
      </c>
      <c r="H15" s="20">
        <f>((H14/   'First Table'!I16    )*100)/H5</f>
        <v>16.482033981798264</v>
      </c>
    </row>
    <row r="16" spans="3:8" outlineLevel="2">
      <c r="C16" s="1" t="s">
        <v>26</v>
      </c>
      <c r="D16" s="20">
        <v>19</v>
      </c>
      <c r="E16" s="20">
        <v>104</v>
      </c>
      <c r="F16" s="20">
        <v>174</v>
      </c>
      <c r="G16" s="20">
        <v>65</v>
      </c>
      <c r="H16" s="20">
        <v>300</v>
      </c>
    </row>
    <row r="17" spans="3:8">
      <c r="C17" s="1" t="s">
        <v>24</v>
      </c>
      <c r="D17" s="20">
        <f>((D16/ 'First Table'!I12  )*100)/D5</f>
        <v>32.034955621301776</v>
      </c>
      <c r="E17" s="20">
        <f>((E16/   'First Table'!I13   )*100)/E5</f>
        <v>47.581066674030431</v>
      </c>
      <c r="F17" s="20">
        <f>((F16/   'First Table'!I14    )*100)/F5</f>
        <v>38.801677550140354</v>
      </c>
      <c r="G17" s="20">
        <f>((G16/ 'First Table'!I15  )*100)/G5</f>
        <v>45.709863577482693</v>
      </c>
      <c r="H17" s="20">
        <f>((H16/   'First Table'!I16    )*100)/H5</f>
        <v>16.537157841269163</v>
      </c>
    </row>
    <row r="18" spans="3:8" outlineLevel="2">
      <c r="C18" s="1" t="s">
        <v>27</v>
      </c>
      <c r="D18" s="20">
        <v>18</v>
      </c>
      <c r="E18" s="20">
        <v>103</v>
      </c>
      <c r="F18" s="20">
        <v>170</v>
      </c>
      <c r="G18" s="20">
        <v>65</v>
      </c>
      <c r="H18" s="20">
        <v>299</v>
      </c>
    </row>
    <row r="19" spans="3:8">
      <c r="C19" s="1" t="s">
        <v>28</v>
      </c>
      <c r="D19" s="20">
        <f>((D18/ 'First Table'!I12  )*100)/D5</f>
        <v>30.348905325443788</v>
      </c>
      <c r="E19" s="20">
        <f>((E18/   'First Table'!I13   )*100)/E5</f>
        <v>47.123556417549366</v>
      </c>
      <c r="F19" s="20">
        <f>((F18/   'First Table'!I14    )*100)/F5</f>
        <v>37.909684962780808</v>
      </c>
      <c r="G19" s="20">
        <f>((G18/ 'First Table'!I15  )*100)/G5</f>
        <v>45.709863577482693</v>
      </c>
      <c r="H19" s="20">
        <f>((H18/   'First Table'!I16    )*100)/H5</f>
        <v>16.482033981798264</v>
      </c>
    </row>
    <row r="20" spans="3:8" outlineLevel="2">
      <c r="C20" s="1" t="s">
        <v>29</v>
      </c>
      <c r="D20" s="20">
        <v>18</v>
      </c>
      <c r="E20" s="21">
        <v>107</v>
      </c>
      <c r="F20" s="21">
        <v>173</v>
      </c>
      <c r="G20" s="21">
        <v>66</v>
      </c>
      <c r="H20" s="20">
        <v>297</v>
      </c>
    </row>
    <row r="21" spans="3:8">
      <c r="C21" s="1" t="s">
        <v>30</v>
      </c>
      <c r="D21" s="20">
        <f>((D20/ 'First Table'!I12  )*100)/D5</f>
        <v>30.348905325443788</v>
      </c>
      <c r="E21" s="21">
        <f>((E20/   'First Table'!I13   )*100)/E5</f>
        <v>48.953597443473619</v>
      </c>
      <c r="F21" s="21">
        <f>((F20/   'First Table'!I14    )*100)/F5</f>
        <v>38.578679403300463</v>
      </c>
      <c r="G21" s="21">
        <f>((G20/ 'First Table'!I15  )*100)/G5</f>
        <v>46.41309224790551</v>
      </c>
      <c r="H21" s="20">
        <f>((H20/   'First Table'!I16   )*100)/H5</f>
        <v>16.371786262856467</v>
      </c>
    </row>
    <row r="22" spans="3:8" outlineLevel="2">
      <c r="C22" s="1" t="s">
        <v>31</v>
      </c>
      <c r="D22" s="20">
        <v>18</v>
      </c>
      <c r="E22" s="20">
        <v>109</v>
      </c>
      <c r="F22" s="20">
        <v>169</v>
      </c>
      <c r="G22" s="20">
        <v>62</v>
      </c>
      <c r="H22" s="20">
        <v>303</v>
      </c>
    </row>
    <row r="23" spans="3:8">
      <c r="C23" s="1" t="s">
        <v>32</v>
      </c>
      <c r="D23" s="20">
        <f>((D22/ 'First Table'!I12  )*100)/D5</f>
        <v>30.348905325443788</v>
      </c>
      <c r="E23" s="20">
        <f>((E22/   'First Table'!I13   )*100)/E5</f>
        <v>49.868617956435742</v>
      </c>
      <c r="F23" s="20">
        <f>((F22/   'First Table'!I14    )*100)/F5</f>
        <v>37.686686815940917</v>
      </c>
      <c r="G23" s="20">
        <f>((G22/ 'First Table'!I15  )*100)/G5</f>
        <v>43.600177566214271</v>
      </c>
      <c r="H23" s="20">
        <f>((H22/   'First Table'!I16   )*100)/H5</f>
        <v>16.702529419681856</v>
      </c>
    </row>
    <row r="24" spans="3:8" outlineLevel="2">
      <c r="C24" s="1" t="s">
        <v>33</v>
      </c>
      <c r="D24" s="20">
        <v>20</v>
      </c>
      <c r="E24" s="20">
        <v>115</v>
      </c>
      <c r="F24" s="20">
        <v>170</v>
      </c>
      <c r="G24" s="20">
        <v>66</v>
      </c>
      <c r="H24" s="20">
        <v>305</v>
      </c>
    </row>
    <row r="25" spans="3:8">
      <c r="C25" s="1" t="s">
        <v>34</v>
      </c>
      <c r="D25" s="20">
        <f>((D24/ 'First Table'!I12  )*100)/D5</f>
        <v>33.721005917159765</v>
      </c>
      <c r="E25" s="20">
        <f>((E24/   'First Table'!I13   )*100)/E5</f>
        <v>52.613679495322117</v>
      </c>
      <c r="F25" s="20">
        <f>((F24/   'First Table'!I14    )*100)/F5</f>
        <v>37.909684962780808</v>
      </c>
      <c r="G25" s="20">
        <f>((G24/ 'First Table'!I15  )*100)/G5</f>
        <v>46.41309224790551</v>
      </c>
      <c r="H25" s="20">
        <f>((H24/   'First Table'!I16   )*100)/H5</f>
        <v>16.812777138623645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G1" workbookViewId="0">
      <selection activeCell="J23" sqref="J2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Table</vt:lpstr>
      <vt:lpstr>Results 1994-1999</vt:lpstr>
      <vt:lpstr>Graficos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2016-04-19T17:08:44Z</dcterms:created>
  <dcterms:modified xsi:type="dcterms:W3CDTF">2016-06-18T22:02:06Z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