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4025" windowHeight="4425" activeTab="2"/>
  </bookViews>
  <sheets>
    <sheet name="First Table" sheetId="1" r:id="rId1"/>
    <sheet name="Results 1994-1999" sheetId="4" r:id="rId2"/>
    <sheet name="Graficos" sheetId="9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H5" i="4"/>
  <c r="G5"/>
  <c r="F5"/>
  <c r="E5"/>
  <c r="D5"/>
  <c r="D11" s="1"/>
  <c r="I25" i="1"/>
  <c r="H25"/>
  <c r="G25"/>
  <c r="F25"/>
  <c r="E25"/>
  <c r="D25"/>
  <c r="I24"/>
  <c r="H24"/>
  <c r="G24"/>
  <c r="F24"/>
  <c r="E24"/>
  <c r="D24"/>
  <c r="I23"/>
  <c r="H23"/>
  <c r="G23"/>
  <c r="F23"/>
  <c r="E23"/>
  <c r="D23"/>
  <c r="I22"/>
  <c r="H22"/>
  <c r="G22"/>
  <c r="F22"/>
  <c r="E22"/>
  <c r="D22"/>
  <c r="I21"/>
  <c r="H21"/>
  <c r="G21"/>
  <c r="F21"/>
  <c r="E21"/>
  <c r="D21"/>
  <c r="H15" i="4" l="1"/>
  <c r="H17"/>
  <c r="H19"/>
  <c r="G13"/>
  <c r="G17"/>
  <c r="G19"/>
  <c r="F15"/>
  <c r="F19"/>
  <c r="E9"/>
  <c r="E17"/>
  <c r="E19"/>
  <c r="G9"/>
  <c r="F7"/>
  <c r="F17"/>
  <c r="F9"/>
  <c r="D17"/>
  <c r="D19"/>
  <c r="E11"/>
  <c r="E13"/>
  <c r="E7"/>
  <c r="G7"/>
  <c r="E15"/>
  <c r="H7"/>
  <c r="F11"/>
  <c r="H13"/>
  <c r="D9"/>
  <c r="G11"/>
  <c r="H11"/>
  <c r="D15"/>
  <c r="D13"/>
  <c r="D7"/>
  <c r="H9"/>
  <c r="F13"/>
  <c r="G15"/>
</calcChain>
</file>

<file path=xl/sharedStrings.xml><?xml version="1.0" encoding="utf-8"?>
<sst xmlns="http://schemas.openxmlformats.org/spreadsheetml/2006/main" count="58" uniqueCount="30">
  <si>
    <t>Authors</t>
  </si>
  <si>
    <t>Articles</t>
  </si>
  <si>
    <t>Collaborations</t>
  </si>
  <si>
    <t>Eold</t>
  </si>
  <si>
    <t>Enew</t>
  </si>
  <si>
    <t>gr-qc</t>
  </si>
  <si>
    <t>hep-th</t>
  </si>
  <si>
    <t>hep-ph</t>
  </si>
  <si>
    <t>cond-mat</t>
  </si>
  <si>
    <t>astro-ph</t>
  </si>
  <si>
    <t>Article Data</t>
  </si>
  <si>
    <t>Diferences</t>
  </si>
  <si>
    <t>My PredLig Results</t>
  </si>
  <si>
    <t>Predictor</t>
  </si>
  <si>
    <t>probability that a random prediction is correct (%)</t>
  </si>
  <si>
    <t>Common Neighbors (Total Success)</t>
  </si>
  <si>
    <t>Adamic Adar similarity (Total Success)</t>
  </si>
  <si>
    <t>Jaccard similarity coefficient (Total Success)</t>
  </si>
  <si>
    <t>Preferential Attachment (Total Success)</t>
  </si>
  <si>
    <t xml:space="preserve">AUTHORS CORE = 3 </t>
  </si>
  <si>
    <t>Common Neighbors</t>
  </si>
  <si>
    <t>Adamic Adar similarity</t>
  </si>
  <si>
    <t>Jaccard similarity coefficient</t>
  </si>
  <si>
    <t>Preferential Attachment</t>
  </si>
  <si>
    <t xml:space="preserve">Time Score DF 0.2 </t>
  </si>
  <si>
    <t>Time Score DF 0.5</t>
  </si>
  <si>
    <t>Time Score DF 0.2  (Total Sucess)</t>
  </si>
  <si>
    <t>Time Score DF 0.5 (Total Sucess)</t>
  </si>
  <si>
    <t>Time Score DF 0.8 (Total Sucess)</t>
  </si>
  <si>
    <t>Time Score DF 0.8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</si>
</sst>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1" fillId="0" borderId="6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1" fillId="0" borderId="0" xfId="0" applyFont="1"/>
    <xf numFmtId="0" fontId="1" fillId="0" borderId="0" xfId="0" applyFont="1" applyFill="1" applyBorder="1"/>
    <xf numFmtId="0" fontId="3" fillId="2" borderId="8" xfId="0" applyFont="1" applyFill="1" applyBorder="1"/>
    <xf numFmtId="0" fontId="4" fillId="2" borderId="9" xfId="0" applyFont="1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4" fillId="2" borderId="0" xfId="0" applyFont="1" applyFill="1"/>
    <xf numFmtId="0" fontId="1" fillId="2" borderId="1" xfId="0" applyFont="1" applyFill="1" applyBorder="1"/>
    <xf numFmtId="43" fontId="0" fillId="0" borderId="1" xfId="1" applyNumberFormat="1" applyFont="1" applyBorder="1"/>
    <xf numFmtId="43" fontId="0" fillId="2" borderId="1" xfId="1" applyNumberFormat="1" applyFont="1" applyFill="1" applyBorder="1"/>
    <xf numFmtId="43" fontId="0" fillId="0" borderId="1" xfId="0" applyNumberFormat="1" applyBorder="1"/>
    <xf numFmtId="43" fontId="0" fillId="2" borderId="1" xfId="0" applyNumberForma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/>
              <a:t>GR-QC</a:t>
            </a:r>
            <a:r>
              <a:rPr lang="pt-BR" baseline="0"/>
              <a:t> - Random = 0,34</a:t>
            </a:r>
            <a:endParaRPr lang="pt-BR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('Results 1994-1999'!$C$7,'Results 1994-1999'!$C$9,'Results 1994-1999'!$C$11,'Results 1994-1999'!$C$13,'Results 1994-1999'!$C$15,'Results 1994-1999'!$C$17,'Results 1994-1999'!$C$19)</c:f>
              <c:strCache>
                <c:ptCount val="7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 </c:v>
                </c:pt>
                <c:pt idx="5">
                  <c:v>Time Score DF 0.5</c:v>
                </c:pt>
                <c:pt idx="6">
                  <c:v>Time Score DF 0.8</c:v>
                </c:pt>
              </c:strCache>
            </c:strRef>
          </c:cat>
          <c:val>
            <c:numRef>
              <c:f>('Results 1994-1999'!$D$7,'Results 1994-1999'!$D$9,'Results 1994-1999'!$D$11,'Results 1994-1999'!$D$13,'Results 1994-1999'!$D$15,'Results 1994-1999'!$D$17,'Results 1994-1999'!$D$19)</c:f>
              <c:numCache>
                <c:formatCode>_-* #,##0.00_-;\-* #,##0.00_-;_-* "-"??_-;_-@_-</c:formatCode>
                <c:ptCount val="7"/>
                <c:pt idx="0">
                  <c:v>27.8673</c:v>
                </c:pt>
                <c:pt idx="1">
                  <c:v>22.73385</c:v>
                </c:pt>
                <c:pt idx="2">
                  <c:v>21.267149999999997</c:v>
                </c:pt>
                <c:pt idx="3">
                  <c:v>5.8668000000000005</c:v>
                </c:pt>
                <c:pt idx="4">
                  <c:v>28.600650000000002</c:v>
                </c:pt>
                <c:pt idx="5">
                  <c:v>32.267400000000002</c:v>
                </c:pt>
                <c:pt idx="6">
                  <c:v>31.534050000000001</c:v>
                </c:pt>
              </c:numCache>
            </c:numRef>
          </c:val>
        </c:ser>
        <c:shape val="cylinder"/>
        <c:axId val="52092288"/>
        <c:axId val="52270208"/>
        <c:axId val="0"/>
      </c:bar3DChart>
      <c:catAx>
        <c:axId val="52092288"/>
        <c:scaling>
          <c:orientation val="minMax"/>
        </c:scaling>
        <c:axPos val="b"/>
        <c:tickLblPos val="nextTo"/>
        <c:crossAx val="52270208"/>
        <c:crosses val="autoZero"/>
        <c:auto val="1"/>
        <c:lblAlgn val="ctr"/>
        <c:lblOffset val="100"/>
      </c:catAx>
      <c:valAx>
        <c:axId val="52270208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52092288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 baseline="0"/>
              <a:t>HEP-TH - Random = 0,15</a:t>
            </a:r>
            <a:endParaRPr lang="pt-BR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('Results 1994-1999'!$C$7,'Results 1994-1999'!$C$9,'Results 1994-1999'!$C$11,'Results 1994-1999'!$C$13,'Results 1994-1999'!$C$15,'Results 1994-1999'!$C$17,'Results 1994-1999'!$C$19)</c:f>
              <c:strCache>
                <c:ptCount val="7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 </c:v>
                </c:pt>
                <c:pt idx="5">
                  <c:v>Time Score DF 0.5</c:v>
                </c:pt>
                <c:pt idx="6">
                  <c:v>Time Score DF 0.8</c:v>
                </c:pt>
              </c:strCache>
            </c:strRef>
          </c:cat>
          <c:val>
            <c:numRef>
              <c:f>('Results 1994-1999'!$E$7,'Results 1994-1999'!$E$9,'Results 1994-1999'!$E$11,'Results 1994-1999'!$E$13,'Results 1994-1999'!$E$15,'Results 1994-1999'!$E$17,'Results 1994-1999'!$E$19)</c:f>
              <c:numCache>
                <c:formatCode>_-* #,##0.00_-;\-* #,##0.00_-;_-* "-"??_-;_-@_-</c:formatCode>
                <c:ptCount val="7"/>
                <c:pt idx="0">
                  <c:v>42.69071526578886</c:v>
                </c:pt>
                <c:pt idx="1">
                  <c:v>48.493336758226185</c:v>
                </c:pt>
                <c:pt idx="2">
                  <c:v>46.006498975753047</c:v>
                </c:pt>
                <c:pt idx="3">
                  <c:v>31.085472280914217</c:v>
                </c:pt>
                <c:pt idx="4">
                  <c:v>46.835444903244095</c:v>
                </c:pt>
                <c:pt idx="5">
                  <c:v>48.078863794480661</c:v>
                </c:pt>
                <c:pt idx="6">
                  <c:v>45.177553048261998</c:v>
                </c:pt>
              </c:numCache>
            </c:numRef>
          </c:val>
        </c:ser>
        <c:shape val="cylinder"/>
        <c:axId val="81990784"/>
        <c:axId val="81992320"/>
        <c:axId val="0"/>
      </c:bar3DChart>
      <c:catAx>
        <c:axId val="81990784"/>
        <c:scaling>
          <c:orientation val="minMax"/>
        </c:scaling>
        <c:axPos val="b"/>
        <c:tickLblPos val="nextTo"/>
        <c:crossAx val="81992320"/>
        <c:crosses val="autoZero"/>
        <c:auto val="1"/>
        <c:lblAlgn val="ctr"/>
        <c:lblOffset val="100"/>
      </c:catAx>
      <c:valAx>
        <c:axId val="81992320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81990784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 baseline="0"/>
              <a:t>HEP-PH - Random = 0,21</a:t>
            </a:r>
            <a:endParaRPr lang="pt-BR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('Results 1994-1999'!$C$7,'Results 1994-1999'!$C$9,'Results 1994-1999'!$C$11,'Results 1994-1999'!$C$13,'Results 1994-1999'!$C$15,'Results 1994-1999'!$C$17,'Results 1994-1999'!$C$19)</c:f>
              <c:strCache>
                <c:ptCount val="7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 </c:v>
                </c:pt>
                <c:pt idx="5">
                  <c:v>Time Score DF 0.5</c:v>
                </c:pt>
                <c:pt idx="6">
                  <c:v>Time Score DF 0.8</c:v>
                </c:pt>
              </c:strCache>
            </c:strRef>
          </c:cat>
          <c:val>
            <c:numRef>
              <c:f>('Results 1994-1999'!$F$7,'Results 1994-1999'!$F$9,'Results 1994-1999'!$F$11,'Results 1994-1999'!$F$13,'Results 1994-1999'!$F$15,'Results 1994-1999'!$F$17,'Results 1994-1999'!$F$19)</c:f>
              <c:numCache>
                <c:formatCode>_-* #,##0.00_-;\-* #,##0.00_-;_-* "-"??_-;_-@_-</c:formatCode>
                <c:ptCount val="7"/>
                <c:pt idx="0">
                  <c:v>25.863677367434825</c:v>
                </c:pt>
                <c:pt idx="1">
                  <c:v>28.802731613734235</c:v>
                </c:pt>
                <c:pt idx="2">
                  <c:v>28.655778901419264</c:v>
                </c:pt>
                <c:pt idx="3">
                  <c:v>14.842223943812028</c:v>
                </c:pt>
                <c:pt idx="4">
                  <c:v>26.598440929009676</c:v>
                </c:pt>
                <c:pt idx="5">
                  <c:v>26.451488216694706</c:v>
                </c:pt>
                <c:pt idx="6">
                  <c:v>26.451488216694706</c:v>
                </c:pt>
              </c:numCache>
            </c:numRef>
          </c:val>
        </c:ser>
        <c:shape val="cylinder"/>
        <c:axId val="82016896"/>
        <c:axId val="82026880"/>
        <c:axId val="0"/>
      </c:bar3DChart>
      <c:catAx>
        <c:axId val="82016896"/>
        <c:scaling>
          <c:orientation val="minMax"/>
        </c:scaling>
        <c:axPos val="b"/>
        <c:tickLblPos val="nextTo"/>
        <c:crossAx val="82026880"/>
        <c:crosses val="autoZero"/>
        <c:auto val="1"/>
        <c:lblAlgn val="ctr"/>
        <c:lblOffset val="100"/>
      </c:catAx>
      <c:valAx>
        <c:axId val="82026880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82016896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 baseline="0"/>
              <a:t>COND-MAT - Random = 0,15</a:t>
            </a:r>
            <a:endParaRPr lang="pt-BR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('Results 1994-1999'!$C$7,'Results 1994-1999'!$C$9,'Results 1994-1999'!$C$11,'Results 1994-1999'!$C$13,'Results 1994-1999'!$C$15,'Results 1994-1999'!$C$17,'Results 1994-1999'!$C$19)</c:f>
              <c:strCache>
                <c:ptCount val="7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 </c:v>
                </c:pt>
                <c:pt idx="5">
                  <c:v>Time Score DF 0.5</c:v>
                </c:pt>
                <c:pt idx="6">
                  <c:v>Time Score DF 0.8</c:v>
                </c:pt>
              </c:strCache>
            </c:strRef>
          </c:cat>
          <c:val>
            <c:numRef>
              <c:f>('Results 1994-1999'!$G$7,'Results 1994-1999'!$G$9,'Results 1994-1999'!$G$11,'Results 1994-1999'!$G$13,'Results 1994-1999'!$G$15,'Results 1994-1999'!$G$17,'Results 1994-1999'!$G$19)</c:f>
              <c:numCache>
                <c:formatCode>_-* #,##0.00_-;\-* #,##0.00_-;_-* "-"??_-;_-@_-</c:formatCode>
                <c:ptCount val="7"/>
                <c:pt idx="0">
                  <c:v>43.19165746691872</c:v>
                </c:pt>
                <c:pt idx="1">
                  <c:v>43.78332400756144</c:v>
                </c:pt>
                <c:pt idx="2">
                  <c:v>44.374990548204153</c:v>
                </c:pt>
                <c:pt idx="3">
                  <c:v>5.3249988657844991</c:v>
                </c:pt>
                <c:pt idx="4">
                  <c:v>51.474989035916821</c:v>
                </c:pt>
                <c:pt idx="5">
                  <c:v>50.883322495274108</c:v>
                </c:pt>
                <c:pt idx="6">
                  <c:v>51.474989035916821</c:v>
                </c:pt>
              </c:numCache>
            </c:numRef>
          </c:val>
        </c:ser>
        <c:shape val="cylinder"/>
        <c:axId val="82063744"/>
        <c:axId val="82065280"/>
        <c:axId val="0"/>
      </c:bar3DChart>
      <c:catAx>
        <c:axId val="82063744"/>
        <c:scaling>
          <c:orientation val="minMax"/>
        </c:scaling>
        <c:axPos val="b"/>
        <c:tickLblPos val="nextTo"/>
        <c:crossAx val="82065280"/>
        <c:crosses val="autoZero"/>
        <c:auto val="1"/>
        <c:lblAlgn val="ctr"/>
        <c:lblOffset val="100"/>
      </c:catAx>
      <c:valAx>
        <c:axId val="82065280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82063744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 baseline="0"/>
              <a:t>ASTRO-PH - Random = 0,47</a:t>
            </a:r>
            <a:endParaRPr lang="pt-BR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('Results 1994-1999'!$C$7,'Results 1994-1999'!$C$9,'Results 1994-1999'!$C$11,'Results 1994-1999'!$C$13,'Results 1994-1999'!$C$15,'Results 1994-1999'!$C$17,'Results 1994-1999'!$C$19)</c:f>
              <c:strCache>
                <c:ptCount val="7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 </c:v>
                </c:pt>
                <c:pt idx="5">
                  <c:v>Time Score DF 0.5</c:v>
                </c:pt>
                <c:pt idx="6">
                  <c:v>Time Score DF 0.8</c:v>
                </c:pt>
              </c:strCache>
            </c:strRef>
          </c:cat>
          <c:val>
            <c:numRef>
              <c:f>('Results 1994-1999'!$H$7,'Results 1994-1999'!$H$9,'Results 1994-1999'!$H$11,'Results 1994-1999'!$H$13,'Results 1994-1999'!$H$15,'Results 1994-1999'!$H$17,'Results 1994-1999'!$H$19)</c:f>
              <c:numCache>
                <c:formatCode>_-* #,##0.00_-;\-* #,##0.00_-;_-* "-"??_-;_-@_-</c:formatCode>
                <c:ptCount val="7"/>
                <c:pt idx="0">
                  <c:v>18.569897666750389</c:v>
                </c:pt>
                <c:pt idx="1">
                  <c:v>20.254740453082768</c:v>
                </c:pt>
                <c:pt idx="2">
                  <c:v>16.592038743664546</c:v>
                </c:pt>
                <c:pt idx="3">
                  <c:v>4.7615122222436899</c:v>
                </c:pt>
                <c:pt idx="4">
                  <c:v>17.764103290678378</c:v>
                </c:pt>
                <c:pt idx="5">
                  <c:v>17.617595222301649</c:v>
                </c:pt>
                <c:pt idx="6">
                  <c:v>17.434460136830737</c:v>
                </c:pt>
              </c:numCache>
            </c:numRef>
          </c:val>
        </c:ser>
        <c:shape val="cylinder"/>
        <c:axId val="82106240"/>
        <c:axId val="82107776"/>
        <c:axId val="0"/>
      </c:bar3DChart>
      <c:catAx>
        <c:axId val="82106240"/>
        <c:scaling>
          <c:orientation val="minMax"/>
        </c:scaling>
        <c:axPos val="b"/>
        <c:tickLblPos val="nextTo"/>
        <c:crossAx val="82107776"/>
        <c:crosses val="autoZero"/>
        <c:auto val="1"/>
        <c:lblAlgn val="ctr"/>
        <c:lblOffset val="100"/>
      </c:catAx>
      <c:valAx>
        <c:axId val="82107776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82106240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66675</xdr:rowOff>
    </xdr:from>
    <xdr:to>
      <xdr:col>8</xdr:col>
      <xdr:colOff>314325</xdr:colOff>
      <xdr:row>21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2</xdr:row>
      <xdr:rowOff>28575</xdr:rowOff>
    </xdr:from>
    <xdr:to>
      <xdr:col>16</xdr:col>
      <xdr:colOff>571500</xdr:colOff>
      <xdr:row>21</xdr:row>
      <xdr:rowOff>76200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342900</xdr:colOff>
      <xdr:row>2</xdr:row>
      <xdr:rowOff>28575</xdr:rowOff>
    </xdr:from>
    <xdr:to>
      <xdr:col>25</xdr:col>
      <xdr:colOff>38100</xdr:colOff>
      <xdr:row>21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25</xdr:row>
      <xdr:rowOff>0</xdr:rowOff>
    </xdr:from>
    <xdr:to>
      <xdr:col>13</xdr:col>
      <xdr:colOff>304800</xdr:colOff>
      <xdr:row>44</xdr:row>
      <xdr:rowOff>47625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25</xdr:row>
      <xdr:rowOff>0</xdr:rowOff>
    </xdr:from>
    <xdr:to>
      <xdr:col>21</xdr:col>
      <xdr:colOff>304800</xdr:colOff>
      <xdr:row>44</xdr:row>
      <xdr:rowOff>47625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opLeftCell="A6" workbookViewId="0">
      <selection activeCell="K20" sqref="K20"/>
    </sheetView>
  </sheetViews>
  <sheetFormatPr defaultRowHeight="15"/>
  <cols>
    <col min="2" max="2" width="9.42578125" bestFit="1" customWidth="1"/>
    <col min="6" max="6" width="14" bestFit="1" customWidth="1"/>
    <col min="8" max="8" width="6" bestFit="1" customWidth="1"/>
    <col min="9" max="9" width="5.85546875" bestFit="1" customWidth="1"/>
    <col min="19" max="19" width="35.140625" customWidth="1"/>
  </cols>
  <sheetData>
    <row r="1" spans="2:12" ht="15.75" thickBot="1"/>
    <row r="2" spans="2:12" ht="32.25" customHeight="1">
      <c r="B2" s="22" t="s">
        <v>10</v>
      </c>
      <c r="C2" s="23"/>
      <c r="D2" s="23"/>
      <c r="E2" s="23"/>
      <c r="F2" s="23"/>
      <c r="G2" s="23"/>
      <c r="H2" s="23"/>
      <c r="I2" s="24"/>
    </row>
    <row r="3" spans="2:12">
      <c r="B3" s="3"/>
      <c r="C3" s="1"/>
      <c r="D3" s="2" t="s">
        <v>0</v>
      </c>
      <c r="E3" s="2" t="s">
        <v>1</v>
      </c>
      <c r="F3" s="2" t="s">
        <v>2</v>
      </c>
      <c r="G3" s="2" t="s">
        <v>0</v>
      </c>
      <c r="H3" s="2" t="s">
        <v>3</v>
      </c>
      <c r="I3" s="4" t="s">
        <v>4</v>
      </c>
      <c r="L3" s="10"/>
    </row>
    <row r="4" spans="2:12">
      <c r="B4" s="5" t="s">
        <v>5</v>
      </c>
      <c r="C4" s="1"/>
      <c r="D4" s="1">
        <v>2122</v>
      </c>
      <c r="E4" s="1">
        <v>3287</v>
      </c>
      <c r="F4" s="1">
        <v>5724</v>
      </c>
      <c r="G4" s="1">
        <v>486</v>
      </c>
      <c r="H4" s="1">
        <v>519</v>
      </c>
      <c r="I4" s="6">
        <v>400</v>
      </c>
    </row>
    <row r="5" spans="2:12">
      <c r="B5" s="5" t="s">
        <v>6</v>
      </c>
      <c r="C5" s="1"/>
      <c r="D5" s="1">
        <v>5241</v>
      </c>
      <c r="E5" s="1">
        <v>9498</v>
      </c>
      <c r="F5" s="1">
        <v>15842</v>
      </c>
      <c r="G5" s="1">
        <v>1438</v>
      </c>
      <c r="H5" s="1">
        <v>2311</v>
      </c>
      <c r="I5" s="6">
        <v>1576</v>
      </c>
    </row>
    <row r="6" spans="2:12">
      <c r="B6" s="5" t="s">
        <v>7</v>
      </c>
      <c r="C6" s="1"/>
      <c r="D6" s="1">
        <v>5414</v>
      </c>
      <c r="E6" s="1">
        <v>10254</v>
      </c>
      <c r="F6" s="1">
        <v>47806</v>
      </c>
      <c r="G6" s="1">
        <v>1790</v>
      </c>
      <c r="H6" s="1">
        <v>6654</v>
      </c>
      <c r="I6" s="6">
        <v>3294</v>
      </c>
    </row>
    <row r="7" spans="2:12">
      <c r="B7" s="5" t="s">
        <v>8</v>
      </c>
      <c r="C7" s="1"/>
      <c r="D7" s="1">
        <v>5469</v>
      </c>
      <c r="E7" s="1">
        <v>6700</v>
      </c>
      <c r="F7" s="1">
        <v>19881</v>
      </c>
      <c r="G7" s="1">
        <v>1253</v>
      </c>
      <c r="H7" s="1">
        <v>1899</v>
      </c>
      <c r="I7" s="6">
        <v>1150</v>
      </c>
    </row>
    <row r="8" spans="2:12">
      <c r="B8" s="5" t="s">
        <v>9</v>
      </c>
      <c r="C8" s="1"/>
      <c r="D8" s="1">
        <v>5343</v>
      </c>
      <c r="E8" s="1">
        <v>5816</v>
      </c>
      <c r="F8" s="1">
        <v>41852</v>
      </c>
      <c r="G8" s="1">
        <v>1561</v>
      </c>
      <c r="H8" s="1">
        <v>6178</v>
      </c>
      <c r="I8" s="6">
        <v>5751</v>
      </c>
    </row>
    <row r="9" spans="2:12">
      <c r="B9" s="3"/>
      <c r="C9" s="1"/>
      <c r="D9" s="1"/>
      <c r="E9" s="1"/>
      <c r="F9" s="1"/>
      <c r="G9" s="1"/>
      <c r="H9" s="1"/>
      <c r="I9" s="6"/>
    </row>
    <row r="10" spans="2:12" ht="36" customHeight="1">
      <c r="B10" s="25" t="s">
        <v>12</v>
      </c>
      <c r="C10" s="26"/>
      <c r="D10" s="26"/>
      <c r="E10" s="26"/>
      <c r="F10" s="26"/>
      <c r="G10" s="26"/>
      <c r="H10" s="26"/>
      <c r="I10" s="27"/>
    </row>
    <row r="11" spans="2:12">
      <c r="B11" s="3"/>
      <c r="C11" s="1"/>
      <c r="D11" s="2" t="s">
        <v>0</v>
      </c>
      <c r="E11" s="2" t="s">
        <v>1</v>
      </c>
      <c r="F11" s="2" t="s">
        <v>2</v>
      </c>
      <c r="G11" s="2" t="s">
        <v>0</v>
      </c>
      <c r="H11" s="2" t="s">
        <v>3</v>
      </c>
      <c r="I11" s="4" t="s">
        <v>4</v>
      </c>
    </row>
    <row r="12" spans="2:12">
      <c r="B12" s="5" t="s">
        <v>5</v>
      </c>
      <c r="C12" s="1"/>
      <c r="D12" s="1">
        <v>2122</v>
      </c>
      <c r="E12" s="1">
        <v>3287</v>
      </c>
      <c r="F12" s="1">
        <v>5722</v>
      </c>
      <c r="G12" s="1">
        <v>486</v>
      </c>
      <c r="H12" s="1">
        <v>519</v>
      </c>
      <c r="I12" s="6">
        <v>400</v>
      </c>
    </row>
    <row r="13" spans="2:12">
      <c r="B13" s="5" t="s">
        <v>6</v>
      </c>
      <c r="C13" s="1"/>
      <c r="D13" s="1">
        <v>5241</v>
      </c>
      <c r="E13" s="1">
        <v>9498</v>
      </c>
      <c r="F13" s="1">
        <v>15834</v>
      </c>
      <c r="G13" s="1">
        <v>1437</v>
      </c>
      <c r="H13" s="1">
        <v>2308</v>
      </c>
      <c r="I13" s="6">
        <v>1576</v>
      </c>
    </row>
    <row r="14" spans="2:12">
      <c r="B14" s="5" t="s">
        <v>7</v>
      </c>
      <c r="C14" s="1"/>
      <c r="D14" s="1">
        <v>5414</v>
      </c>
      <c r="E14" s="1">
        <v>10254</v>
      </c>
      <c r="F14" s="1">
        <v>47800</v>
      </c>
      <c r="G14" s="1">
        <v>1790</v>
      </c>
      <c r="H14" s="1">
        <v>6654</v>
      </c>
      <c r="I14" s="6">
        <v>3294</v>
      </c>
    </row>
    <row r="15" spans="2:12">
      <c r="B15" s="5" t="s">
        <v>8</v>
      </c>
      <c r="C15" s="1"/>
      <c r="D15" s="1">
        <v>5469</v>
      </c>
      <c r="E15" s="1">
        <v>6700</v>
      </c>
      <c r="F15" s="1">
        <v>19878</v>
      </c>
      <c r="G15" s="1">
        <v>1253</v>
      </c>
      <c r="H15" s="1">
        <v>1899</v>
      </c>
      <c r="I15" s="6">
        <v>1150</v>
      </c>
    </row>
    <row r="16" spans="2:12">
      <c r="B16" s="5" t="s">
        <v>9</v>
      </c>
      <c r="C16" s="1"/>
      <c r="D16" s="1">
        <v>5343</v>
      </c>
      <c r="E16" s="1">
        <v>5816</v>
      </c>
      <c r="F16" s="1">
        <v>41848</v>
      </c>
      <c r="G16" s="1">
        <v>1561</v>
      </c>
      <c r="H16" s="1">
        <v>6178</v>
      </c>
      <c r="I16" s="6">
        <v>5751</v>
      </c>
    </row>
    <row r="17" spans="1:12">
      <c r="B17" s="3"/>
      <c r="C17" s="1"/>
      <c r="D17" s="1"/>
      <c r="E17" s="1"/>
      <c r="F17" s="1"/>
      <c r="G17" s="1"/>
      <c r="H17" s="1"/>
      <c r="I17" s="6"/>
    </row>
    <row r="18" spans="1:12" ht="24.75" customHeight="1">
      <c r="B18" s="25" t="s">
        <v>11</v>
      </c>
      <c r="C18" s="26"/>
      <c r="D18" s="26"/>
      <c r="E18" s="26"/>
      <c r="F18" s="26"/>
      <c r="G18" s="26"/>
      <c r="H18" s="26"/>
      <c r="I18" s="27"/>
    </row>
    <row r="19" spans="1:12">
      <c r="B19" s="3"/>
      <c r="C19" s="1"/>
      <c r="D19" s="2" t="s">
        <v>0</v>
      </c>
      <c r="E19" s="2" t="s">
        <v>1</v>
      </c>
      <c r="F19" s="2" t="s">
        <v>2</v>
      </c>
      <c r="G19" s="2" t="s">
        <v>0</v>
      </c>
      <c r="H19" s="2" t="s">
        <v>3</v>
      </c>
      <c r="I19" s="4" t="s">
        <v>4</v>
      </c>
      <c r="L19" s="11"/>
    </row>
    <row r="20" spans="1:12">
      <c r="B20" s="3"/>
      <c r="C20" s="1"/>
      <c r="D20" s="2"/>
      <c r="E20" s="2"/>
      <c r="F20" s="2"/>
      <c r="G20" s="2"/>
      <c r="H20" s="2"/>
      <c r="I20" s="4"/>
    </row>
    <row r="21" spans="1:12">
      <c r="B21" s="5" t="s">
        <v>5</v>
      </c>
      <c r="C21" s="1"/>
      <c r="D21" s="1">
        <f>D4-D12</f>
        <v>0</v>
      </c>
      <c r="E21" s="1">
        <f t="shared" ref="E21:I21" si="0">E4-E12</f>
        <v>0</v>
      </c>
      <c r="F21" s="1">
        <f t="shared" si="0"/>
        <v>2</v>
      </c>
      <c r="G21" s="1">
        <f t="shared" si="0"/>
        <v>0</v>
      </c>
      <c r="H21" s="1">
        <f t="shared" si="0"/>
        <v>0</v>
      </c>
      <c r="I21" s="6">
        <f t="shared" si="0"/>
        <v>0</v>
      </c>
    </row>
    <row r="22" spans="1:12">
      <c r="A22" s="16"/>
      <c r="B22" s="12" t="s">
        <v>6</v>
      </c>
      <c r="C22" s="13"/>
      <c r="D22" s="14">
        <f>D5-D13</f>
        <v>0</v>
      </c>
      <c r="E22" s="14">
        <f>E5-E13</f>
        <v>0</v>
      </c>
      <c r="F22" s="14">
        <f>F5-F13</f>
        <v>8</v>
      </c>
      <c r="G22" s="14">
        <f>G5-G13</f>
        <v>1</v>
      </c>
      <c r="H22" s="14">
        <f>H5-H13</f>
        <v>3</v>
      </c>
      <c r="I22" s="15">
        <f>I5-I13</f>
        <v>0</v>
      </c>
      <c r="J22" s="16"/>
    </row>
    <row r="23" spans="1:12">
      <c r="B23" s="8" t="s">
        <v>7</v>
      </c>
      <c r="C23" s="9"/>
      <c r="D23" s="1">
        <f t="shared" ref="D23:I25" si="1">D6-D14</f>
        <v>0</v>
      </c>
      <c r="E23" s="1">
        <f t="shared" si="1"/>
        <v>0</v>
      </c>
      <c r="F23" s="1">
        <f t="shared" si="1"/>
        <v>6</v>
      </c>
      <c r="G23" s="1">
        <f t="shared" si="1"/>
        <v>0</v>
      </c>
      <c r="H23" s="1">
        <f t="shared" si="1"/>
        <v>0</v>
      </c>
      <c r="I23" s="6">
        <f t="shared" si="1"/>
        <v>0</v>
      </c>
    </row>
    <row r="24" spans="1:12">
      <c r="B24" s="12" t="s">
        <v>8</v>
      </c>
      <c r="C24" s="13"/>
      <c r="D24" s="14">
        <f t="shared" si="1"/>
        <v>0</v>
      </c>
      <c r="E24" s="14">
        <f t="shared" si="1"/>
        <v>0</v>
      </c>
      <c r="F24" s="14">
        <f t="shared" si="1"/>
        <v>3</v>
      </c>
      <c r="G24" s="14">
        <f t="shared" si="1"/>
        <v>0</v>
      </c>
      <c r="H24" s="14">
        <f t="shared" si="1"/>
        <v>0</v>
      </c>
      <c r="I24" s="15">
        <f t="shared" si="1"/>
        <v>0</v>
      </c>
    </row>
    <row r="25" spans="1:12" ht="15.75" thickBot="1">
      <c r="B25" s="5" t="s">
        <v>9</v>
      </c>
      <c r="C25" s="7"/>
      <c r="D25" s="1">
        <f t="shared" si="1"/>
        <v>0</v>
      </c>
      <c r="E25" s="1">
        <f t="shared" si="1"/>
        <v>0</v>
      </c>
      <c r="F25" s="1">
        <f t="shared" si="1"/>
        <v>4</v>
      </c>
      <c r="G25" s="1">
        <f t="shared" si="1"/>
        <v>0</v>
      </c>
      <c r="H25" s="1">
        <f t="shared" si="1"/>
        <v>0</v>
      </c>
      <c r="I25" s="6">
        <f t="shared" si="1"/>
        <v>0</v>
      </c>
    </row>
  </sheetData>
  <mergeCells count="3">
    <mergeCell ref="B2:I2"/>
    <mergeCell ref="B10:I10"/>
    <mergeCell ref="B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H19"/>
  <sheetViews>
    <sheetView workbookViewId="0">
      <selection activeCell="F18" sqref="F18"/>
    </sheetView>
  </sheetViews>
  <sheetFormatPr defaultRowHeight="15"/>
  <cols>
    <col min="3" max="3" width="44.5703125" bestFit="1" customWidth="1"/>
    <col min="4" max="4" width="10.28515625" bestFit="1" customWidth="1"/>
    <col min="5" max="6" width="10" bestFit="1" customWidth="1"/>
    <col min="7" max="7" width="9.28515625" bestFit="1" customWidth="1"/>
    <col min="8" max="8" width="10" bestFit="1" customWidth="1"/>
  </cols>
  <sheetData>
    <row r="2" spans="3:8">
      <c r="C2" s="28" t="s">
        <v>19</v>
      </c>
      <c r="D2" s="28"/>
      <c r="E2" s="28"/>
      <c r="F2" s="28"/>
      <c r="G2" s="28"/>
      <c r="H2" s="28"/>
    </row>
    <row r="4" spans="3:8">
      <c r="C4" s="2" t="s">
        <v>13</v>
      </c>
      <c r="D4" s="2" t="s">
        <v>5</v>
      </c>
      <c r="E4" s="17" t="s">
        <v>6</v>
      </c>
      <c r="F4" s="17" t="s">
        <v>7</v>
      </c>
      <c r="G4" s="17" t="s">
        <v>8</v>
      </c>
      <c r="H4" s="2" t="s">
        <v>9</v>
      </c>
    </row>
    <row r="5" spans="3:8">
      <c r="C5" s="1" t="s">
        <v>14</v>
      </c>
      <c r="D5" s="18">
        <f xml:space="preserve"> ( 'First Table'!I12 / ( ( ('First Table'!G12 * ('First Table'!G12 - 1))/2) - 'First Table'!H12) *100)</f>
        <v>0.340901343151292</v>
      </c>
      <c r="E5" s="19">
        <f xml:space="preserve"> ( 'First Table'!I13 / ( ( ('First Table'!G13 * ('First Table'!G13 - 1))/2) - 'First Table'!H13)*100)</f>
        <v>0.15309026691715447</v>
      </c>
      <c r="F5" s="19">
        <f xml:space="preserve"> ( 'First Table'!I14 / ( ( ('First Table'!G14 * ('First Table'!G14 - 1))/2) - 'First Table'!H14)*100)</f>
        <v>0.20658500684540176</v>
      </c>
      <c r="G5" s="19">
        <f xml:space="preserve"> ( 'First Table'!I15 / ( ( ('First Table'!G15 * ('First Table'!G15 - 1))/2) - 'First Table'!H15)*100 )</f>
        <v>0.1469688004406508</v>
      </c>
      <c r="H5" s="18">
        <f xml:space="preserve"> ( 'First Table'!I16 / ( ( ('First Table'!G16 * ('First Table'!G16 - 1))/2) - 'First Table'!H16) *100)</f>
        <v>0.47473918649630759</v>
      </c>
    </row>
    <row r="6" spans="3:8">
      <c r="C6" s="1" t="s">
        <v>15</v>
      </c>
      <c r="D6" s="20">
        <v>38</v>
      </c>
      <c r="E6" s="21">
        <v>103</v>
      </c>
      <c r="F6" s="21">
        <v>176</v>
      </c>
      <c r="G6" s="21">
        <v>73</v>
      </c>
      <c r="H6" s="20">
        <v>507</v>
      </c>
    </row>
    <row r="7" spans="3:8">
      <c r="C7" s="1" t="s">
        <v>20</v>
      </c>
      <c r="D7" s="18">
        <f>((D6/ 'First Table'!I12  )*100)/D5</f>
        <v>27.8673</v>
      </c>
      <c r="E7" s="21">
        <f>((E6/   'First Table'!I13    )*100)/E5</f>
        <v>42.69071526578886</v>
      </c>
      <c r="F7" s="21">
        <f>((F6/   'First Table'!I14    )*100)/F5</f>
        <v>25.863677367434825</v>
      </c>
      <c r="G7" s="21">
        <f>((G6/   'First Table'!I15    )*100)/G5</f>
        <v>43.19165746691872</v>
      </c>
      <c r="H7" s="20">
        <f>((H6/   'First Table'!I16    )*100)/H5</f>
        <v>18.569897666750389</v>
      </c>
    </row>
    <row r="8" spans="3:8">
      <c r="C8" s="1" t="s">
        <v>16</v>
      </c>
      <c r="D8" s="20">
        <v>31</v>
      </c>
      <c r="E8" s="21">
        <v>117</v>
      </c>
      <c r="F8" s="21">
        <v>196</v>
      </c>
      <c r="G8" s="21">
        <v>74</v>
      </c>
      <c r="H8" s="20">
        <v>553</v>
      </c>
    </row>
    <row r="9" spans="3:8">
      <c r="C9" s="1" t="s">
        <v>21</v>
      </c>
      <c r="D9" s="20">
        <f>((D8/ 'First Table'!I12  )*100)/D5</f>
        <v>22.73385</v>
      </c>
      <c r="E9" s="21">
        <f>((E8/   'First Table'!I13    )*100)/E5</f>
        <v>48.493336758226185</v>
      </c>
      <c r="F9" s="21">
        <f>((F8/   'First Table'!I14    )*100)/F5</f>
        <v>28.802731613734235</v>
      </c>
      <c r="G9" s="21">
        <f>((G8/ 'First Table'!I15  )*100)/G5</f>
        <v>43.78332400756144</v>
      </c>
      <c r="H9" s="20">
        <f>((H8/   'First Table'!I16    )*100)/H5</f>
        <v>20.254740453082768</v>
      </c>
    </row>
    <row r="10" spans="3:8">
      <c r="C10" s="1" t="s">
        <v>17</v>
      </c>
      <c r="D10" s="20">
        <v>29</v>
      </c>
      <c r="E10" s="21">
        <v>111</v>
      </c>
      <c r="F10" s="21">
        <v>195</v>
      </c>
      <c r="G10" s="21">
        <v>75</v>
      </c>
      <c r="H10" s="20">
        <v>453</v>
      </c>
    </row>
    <row r="11" spans="3:8">
      <c r="C11" s="1" t="s">
        <v>22</v>
      </c>
      <c r="D11" s="20">
        <f>((D10/ 'First Table'!I12  )*100)/D5</f>
        <v>21.267149999999997</v>
      </c>
      <c r="E11" s="21">
        <f>((E10/   'First Table'!I13    )*100)/E5</f>
        <v>46.006498975753047</v>
      </c>
      <c r="F11" s="21">
        <f>((F10/   'First Table'!I14    )*100)/F5</f>
        <v>28.655778901419264</v>
      </c>
      <c r="G11" s="21">
        <f>((G10/ 'First Table'!I15  )*100)/G5</f>
        <v>44.374990548204153</v>
      </c>
      <c r="H11" s="20">
        <f>((H10/   'First Table'!I16    )*100)/H5</f>
        <v>16.592038743664546</v>
      </c>
    </row>
    <row r="12" spans="3:8">
      <c r="C12" s="1" t="s">
        <v>18</v>
      </c>
      <c r="D12" s="20">
        <v>8</v>
      </c>
      <c r="E12" s="21">
        <v>75</v>
      </c>
      <c r="F12" s="21">
        <v>101</v>
      </c>
      <c r="G12" s="21">
        <v>9</v>
      </c>
      <c r="H12" s="20">
        <v>130</v>
      </c>
    </row>
    <row r="13" spans="3:8">
      <c r="C13" s="1" t="s">
        <v>23</v>
      </c>
      <c r="D13" s="20">
        <f>((D12/ 'First Table'!I12  )*100)/D5</f>
        <v>5.8668000000000005</v>
      </c>
      <c r="E13" s="21">
        <f>((E12/   'First Table'!I13    )*100)/E5</f>
        <v>31.085472280914217</v>
      </c>
      <c r="F13" s="21">
        <f>((F12/   'First Table'!I14    )*100)/F5</f>
        <v>14.842223943812028</v>
      </c>
      <c r="G13" s="21">
        <f>((G12/ 'First Table'!I15  )*100)/G5</f>
        <v>5.3249988657844991</v>
      </c>
      <c r="H13" s="20">
        <f>((H12/   'First Table'!I16    )*100)/H5</f>
        <v>4.7615122222436899</v>
      </c>
    </row>
    <row r="14" spans="3:8">
      <c r="C14" s="1" t="s">
        <v>26</v>
      </c>
      <c r="D14" s="20">
        <v>39</v>
      </c>
      <c r="E14" s="21">
        <v>113</v>
      </c>
      <c r="F14" s="21">
        <v>181</v>
      </c>
      <c r="G14" s="21">
        <v>87</v>
      </c>
      <c r="H14" s="20">
        <v>485</v>
      </c>
    </row>
    <row r="15" spans="3:8">
      <c r="C15" s="1" t="s">
        <v>24</v>
      </c>
      <c r="D15" s="20">
        <f>((D14/ 'First Table'!I12  )*100)/D5</f>
        <v>28.600650000000002</v>
      </c>
      <c r="E15" s="21">
        <f>((E14/   'First Table'!I13   )*100)/E5</f>
        <v>46.835444903244095</v>
      </c>
      <c r="F15" s="21">
        <f>((F14/   'First Table'!I14    )*100)/F5</f>
        <v>26.598440929009676</v>
      </c>
      <c r="G15" s="21">
        <f>((G14/ 'First Table'!I15  )*100)/G5</f>
        <v>51.474989035916821</v>
      </c>
      <c r="H15" s="20">
        <f>((H14/   'First Table'!I16    )*100)/H5</f>
        <v>17.764103290678378</v>
      </c>
    </row>
    <row r="16" spans="3:8">
      <c r="C16" s="1" t="s">
        <v>27</v>
      </c>
      <c r="D16" s="20">
        <v>44</v>
      </c>
      <c r="E16" s="20">
        <v>116</v>
      </c>
      <c r="F16" s="20">
        <v>180</v>
      </c>
      <c r="G16" s="20">
        <v>86</v>
      </c>
      <c r="H16" s="20">
        <v>481</v>
      </c>
    </row>
    <row r="17" spans="3:8">
      <c r="C17" s="1" t="s">
        <v>25</v>
      </c>
      <c r="D17" s="20">
        <f>((D16/ 'First Table'!I12  )*100)/D5</f>
        <v>32.267400000000002</v>
      </c>
      <c r="E17" s="20">
        <f>((E16/   'First Table'!I13   )*100)/E5</f>
        <v>48.078863794480661</v>
      </c>
      <c r="F17" s="20">
        <f>((F16/   'First Table'!I14    )*100)/F5</f>
        <v>26.451488216694706</v>
      </c>
      <c r="G17" s="20">
        <f>((G16/ 'First Table'!I15  )*100)/G5</f>
        <v>50.883322495274108</v>
      </c>
      <c r="H17" s="20">
        <f>((H16/   'First Table'!I16    )*100)/H5</f>
        <v>17.617595222301649</v>
      </c>
    </row>
    <row r="18" spans="3:8">
      <c r="C18" s="1" t="s">
        <v>28</v>
      </c>
      <c r="D18" s="20">
        <v>43</v>
      </c>
      <c r="E18" s="20">
        <v>109</v>
      </c>
      <c r="F18" s="20">
        <v>180</v>
      </c>
      <c r="G18" s="20">
        <v>87</v>
      </c>
      <c r="H18" s="20">
        <v>476</v>
      </c>
    </row>
    <row r="19" spans="3:8">
      <c r="C19" s="1" t="s">
        <v>29</v>
      </c>
      <c r="D19" s="20">
        <f>((D18/ 'First Table'!I12  )*100)/D5</f>
        <v>31.534050000000001</v>
      </c>
      <c r="E19" s="20">
        <f>((E18/   'First Table'!I13   )*100)/E5</f>
        <v>45.177553048261998</v>
      </c>
      <c r="F19" s="20">
        <f>((F18/   'First Table'!I14    )*100)/F5</f>
        <v>26.451488216694706</v>
      </c>
      <c r="G19" s="20">
        <f>((G18/ 'First Table'!I15  )*100)/G5</f>
        <v>51.474989035916821</v>
      </c>
      <c r="H19" s="20">
        <f>((H18/   'First Table'!I16    )*100)/H5</f>
        <v>17.434460136830737</v>
      </c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1" workbookViewId="0">
      <selection activeCell="D32" sqref="D32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Table</vt:lpstr>
      <vt:lpstr>Results 1994-1999</vt:lpstr>
      <vt:lpstr>Graficos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mac</cp:lastModifiedBy>
  <dcterms:created xsi:type="dcterms:W3CDTF">2016-04-19T17:08:44Z</dcterms:created>
  <dcterms:modified xsi:type="dcterms:W3CDTF">2016-06-18T18:00:30Z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5d42593d-a3eb-4694-8af4-27304ff99247</vt:lpwstr>
  </property>
</Properties>
</file>