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20" windowWidth="14025" windowHeight="4425" activeTab="4"/>
  </bookViews>
  <sheets>
    <sheet name="First Table" sheetId="1" r:id="rId1"/>
    <sheet name="Results 1994-1999" sheetId="4" r:id="rId2"/>
    <sheet name="GR-QC" sheetId="9" r:id="rId3"/>
    <sheet name="HEP-TH" sheetId="10" r:id="rId4"/>
    <sheet name="HEP-PH" sheetId="11" r:id="rId5"/>
    <sheet name="COND-MAT" sheetId="12" r:id="rId6"/>
    <sheet name="ASTRO-PH" sheetId="13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1" i="4" l="1"/>
  <c r="E31" i="4"/>
  <c r="H33" i="4"/>
  <c r="H31" i="4"/>
  <c r="H29" i="4"/>
  <c r="H27" i="4"/>
  <c r="H25" i="4"/>
  <c r="H23" i="4"/>
  <c r="H21" i="4"/>
  <c r="G33" i="4"/>
  <c r="G31" i="4"/>
  <c r="G29" i="4"/>
  <c r="G27" i="4"/>
  <c r="C1" i="4"/>
  <c r="G25" i="4"/>
  <c r="G23" i="4"/>
  <c r="F33" i="4"/>
  <c r="F31" i="4"/>
  <c r="F29" i="4"/>
  <c r="F27" i="4"/>
  <c r="F25" i="4"/>
  <c r="F23" i="4"/>
  <c r="F21" i="4"/>
  <c r="E33" i="4"/>
  <c r="E29" i="4"/>
  <c r="E27" i="4"/>
  <c r="E25" i="4"/>
  <c r="E23" i="4"/>
  <c r="E21" i="4"/>
  <c r="D33" i="4"/>
  <c r="D31" i="4"/>
  <c r="D29" i="4"/>
  <c r="D27" i="4"/>
  <c r="D25" i="4"/>
  <c r="D23" i="4"/>
  <c r="D21" i="4"/>
  <c r="H5" i="4"/>
  <c r="G5" i="4"/>
  <c r="F5" i="4"/>
  <c r="E5" i="4"/>
  <c r="D5" i="4"/>
  <c r="D11" i="4" s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H15" i="4" l="1"/>
  <c r="H17" i="4"/>
  <c r="H19" i="4"/>
  <c r="G13" i="4"/>
  <c r="G17" i="4"/>
  <c r="G19" i="4"/>
  <c r="F15" i="4"/>
  <c r="F19" i="4"/>
  <c r="E9" i="4"/>
  <c r="E17" i="4"/>
  <c r="E19" i="4"/>
  <c r="G9" i="4"/>
  <c r="F7" i="4"/>
  <c r="F17" i="4"/>
  <c r="F9" i="4"/>
  <c r="D17" i="4"/>
  <c r="D19" i="4"/>
  <c r="E11" i="4"/>
  <c r="E13" i="4"/>
  <c r="E7" i="4"/>
  <c r="G7" i="4"/>
  <c r="E15" i="4"/>
  <c r="H7" i="4"/>
  <c r="F11" i="4"/>
  <c r="H13" i="4"/>
  <c r="D9" i="4"/>
  <c r="G11" i="4"/>
  <c r="H11" i="4"/>
  <c r="D15" i="4"/>
  <c r="D13" i="4"/>
  <c r="D7" i="4"/>
  <c r="H9" i="4"/>
  <c r="F13" i="4"/>
  <c r="G15" i="4"/>
</calcChain>
</file>

<file path=xl/sharedStrings.xml><?xml version="1.0" encoding="utf-8"?>
<sst xmlns="http://schemas.openxmlformats.org/spreadsheetml/2006/main" count="72" uniqueCount="43">
  <si>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</si>
  <si>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</si>
  <si>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</si>
  <si>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</si>
  <si>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</si>
  <si>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</si>
  <si>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</si>
  <si>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</si>
  <si>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</si>
  <si>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</si>
  <si>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</si>
  <si>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</si>
  <si>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</si>
  <si>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</si>
  <si>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</si>
  <si>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</si>
  <si>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Adamic Adar similarity (Total Success)</t>
  </si>
  <si>
    <t>Jaccard similarity coefficient (Total Success)</t>
  </si>
  <si>
    <t>Preferential Attachment (Total Success)</t>
  </si>
  <si>
    <t xml:space="preserve">AUTHORS CORE = 3 </t>
  </si>
  <si>
    <t>Common Neighbors</t>
  </si>
  <si>
    <t>Adamic Adar similarity</t>
  </si>
  <si>
    <t>Jaccard similarity coefficient</t>
  </si>
  <si>
    <t>Preferential Attachment</t>
  </si>
  <si>
    <t xml:space="preserve">Time Score DF 0.2 </t>
  </si>
  <si>
    <t>Time Score DF 0.5</t>
  </si>
  <si>
    <t>Time Score DF 0.2  (Total Sucess)</t>
  </si>
  <si>
    <t>Time Score DF 0.5 (Total Sucess)</t>
  </si>
  <si>
    <t>Time Score DF 0.8 (Total Sucess)</t>
  </si>
  <si>
    <t>Time Score DF 0.8</t>
  </si>
  <si>
    <t>cnW Time Score DF 0.8 (Total Sucess)</t>
  </si>
  <si>
    <t>cnW Time Score DF 0.5 (Total Sucess)</t>
  </si>
  <si>
    <t>cnW Time Score DF 0.8</t>
  </si>
  <si>
    <t>cnW Time Score DF 0.5</t>
  </si>
  <si>
    <t>cnW Time Score DF 0.2 (Total Sucess)</t>
  </si>
  <si>
    <t>cnW Time Score DF 0.2</t>
  </si>
  <si>
    <t>aaW Time Score DF 0.8 (Total Sucess)</t>
  </si>
  <si>
    <t>aaW Time Score DF 0.8</t>
  </si>
  <si>
    <t>aaW Time Score DF 0.5 (Total Sucess)</t>
  </si>
  <si>
    <t>aaW Time Score DF 0.5</t>
  </si>
  <si>
    <t>aaW Time Score DF 0.2 (Total Sucess)</t>
  </si>
  <si>
    <t>aaW Time Score DF 0.2</t>
  </si>
  <si>
    <t>Combinacao Linear (cn, aas, jc, pa, ts08, ts05, ts02)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</si>
</sst>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0" xfId="0" applyFont="1"/>
    <xf numFmtId="0" fontId="1" fillId="0" borderId="0" xfId="0" applyFont="1" applyFill="1" applyBorder="1"/>
    <xf numFmtId="0" fontId="3" fillId="2" borderId="8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1" fillId="2" borderId="1" xfId="0" applyFont="1" applyFill="1" applyBorder="1"/>
    <xf numFmtId="43" fontId="0" fillId="0" borderId="1" xfId="1" applyNumberFormat="1" applyFont="1" applyBorder="1"/>
    <xf numFmtId="43" fontId="0" fillId="2" borderId="1" xfId="1" applyNumberFormat="1" applyFont="1" applyFill="1" applyBorder="1"/>
    <xf numFmtId="43" fontId="0" fillId="0" borderId="1" xfId="0" applyNumberFormat="1" applyBorder="1"/>
    <xf numFmtId="43" fontId="0" fillId="2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0" fillId="0" borderId="1" xfId="0" applyFill="1" applyBorder="1"/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GR-QC</a:t>
            </a:r>
            <a:r>
              <a:rPr lang="pt-BR" baseline="0"/>
              <a:t> - Random = 0,34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1994-1999'!$D$7:$D$33</c:f>
              <c:numCache>
                <c:formatCode>_(* #,##0.00_);_(* \(#,##0.00\);_(* "-"??_);_(@_)</c:formatCode>
                <c:ptCount val="14"/>
                <c:pt idx="0">
                  <c:v>27.8673</c:v>
                </c:pt>
                <c:pt idx="1">
                  <c:v>22.73385</c:v>
                </c:pt>
                <c:pt idx="2">
                  <c:v>21.267149999999997</c:v>
                </c:pt>
                <c:pt idx="3">
                  <c:v>5.8668000000000005</c:v>
                </c:pt>
                <c:pt idx="4">
                  <c:v>28.600650000000002</c:v>
                </c:pt>
                <c:pt idx="5">
                  <c:v>32.267400000000002</c:v>
                </c:pt>
                <c:pt idx="6">
                  <c:v>31.534050000000001</c:v>
                </c:pt>
                <c:pt idx="7">
                  <c:v>28.600650000000002</c:v>
                </c:pt>
                <c:pt idx="8">
                  <c:v>29.334</c:v>
                </c:pt>
                <c:pt idx="9">
                  <c:v>29.334</c:v>
                </c:pt>
                <c:pt idx="10">
                  <c:v>24.933900000000001</c:v>
                </c:pt>
                <c:pt idx="11">
                  <c:v>27.8673</c:v>
                </c:pt>
                <c:pt idx="12">
                  <c:v>28.600650000000002</c:v>
                </c:pt>
                <c:pt idx="13">
                  <c:v>23.467200000000002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1287552"/>
        <c:axId val="531226624"/>
        <c:axId val="0"/>
      </c:bar3DChart>
      <c:catAx>
        <c:axId val="5312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1226624"/>
        <c:crosses val="autoZero"/>
        <c:auto val="1"/>
        <c:lblAlgn val="ctr"/>
        <c:lblOffset val="100"/>
        <c:noMultiLvlLbl val="0"/>
      </c:catAx>
      <c:valAx>
        <c:axId val="5312266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312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HEP-TH</a:t>
            </a:r>
            <a:r>
              <a:rPr lang="pt-BR" baseline="0"/>
              <a:t> - Random = 0,15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1994-1999'!$E$7:$E$33</c:f>
              <c:numCache>
                <c:formatCode>_(* #,##0.00_);_(* \(#,##0.00\);_(* "-"??_);_(@_)</c:formatCode>
                <c:ptCount val="14"/>
                <c:pt idx="0">
                  <c:v>42.69071526578886</c:v>
                </c:pt>
                <c:pt idx="1">
                  <c:v>48.493336758226185</c:v>
                </c:pt>
                <c:pt idx="2">
                  <c:v>46.006498975753047</c:v>
                </c:pt>
                <c:pt idx="3">
                  <c:v>31.085472280914217</c:v>
                </c:pt>
                <c:pt idx="4">
                  <c:v>46.835444903244095</c:v>
                </c:pt>
                <c:pt idx="5">
                  <c:v>48.078863794480661</c:v>
                </c:pt>
                <c:pt idx="6">
                  <c:v>45.177553048261998</c:v>
                </c:pt>
                <c:pt idx="7">
                  <c:v>45.592026012007523</c:v>
                </c:pt>
                <c:pt idx="8">
                  <c:v>47.249917866989612</c:v>
                </c:pt>
                <c:pt idx="9">
                  <c:v>49.322282685717234</c:v>
                </c:pt>
                <c:pt idx="10">
                  <c:v>48.078863794480661</c:v>
                </c:pt>
                <c:pt idx="11">
                  <c:v>52.223593431935896</c:v>
                </c:pt>
                <c:pt idx="12">
                  <c:v>52.223593431935896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6332288"/>
        <c:axId val="538882560"/>
        <c:axId val="0"/>
      </c:bar3DChart>
      <c:catAx>
        <c:axId val="5363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38882560"/>
        <c:crosses val="autoZero"/>
        <c:auto val="1"/>
        <c:lblAlgn val="ctr"/>
        <c:lblOffset val="100"/>
        <c:noMultiLvlLbl val="0"/>
      </c:catAx>
      <c:valAx>
        <c:axId val="5388825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363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HEP-PH</a:t>
            </a:r>
            <a:r>
              <a:rPr lang="pt-BR" baseline="0"/>
              <a:t> - Random = 0,21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1994-1999'!$F$7:$F$33</c:f>
              <c:numCache>
                <c:formatCode>_(* #,##0.00_);_(* \(#,##0.00\);_(* "-"??_);_(@_)</c:formatCode>
                <c:ptCount val="14"/>
                <c:pt idx="0">
                  <c:v>25.863677367434825</c:v>
                </c:pt>
                <c:pt idx="1">
                  <c:v>28.802731613734235</c:v>
                </c:pt>
                <c:pt idx="2">
                  <c:v>28.655778901419264</c:v>
                </c:pt>
                <c:pt idx="3">
                  <c:v>14.842223943812028</c:v>
                </c:pt>
                <c:pt idx="4">
                  <c:v>26.598440929009676</c:v>
                </c:pt>
                <c:pt idx="5">
                  <c:v>26.451488216694706</c:v>
                </c:pt>
                <c:pt idx="6">
                  <c:v>26.451488216694706</c:v>
                </c:pt>
                <c:pt idx="7">
                  <c:v>26.451488216694706</c:v>
                </c:pt>
                <c:pt idx="8">
                  <c:v>26.304535504379736</c:v>
                </c:pt>
                <c:pt idx="9">
                  <c:v>27.186251778269558</c:v>
                </c:pt>
                <c:pt idx="10">
                  <c:v>31.153975010773763</c:v>
                </c:pt>
                <c:pt idx="11">
                  <c:v>31.447880435403704</c:v>
                </c:pt>
                <c:pt idx="12">
                  <c:v>31.594833147718681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6734720"/>
        <c:axId val="571963584"/>
        <c:axId val="0"/>
      </c:bar3DChart>
      <c:catAx>
        <c:axId val="536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1963584"/>
        <c:crosses val="autoZero"/>
        <c:auto val="1"/>
        <c:lblAlgn val="ctr"/>
        <c:lblOffset val="100"/>
        <c:noMultiLvlLbl val="0"/>
      </c:catAx>
      <c:valAx>
        <c:axId val="57196358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3673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COND-MAT</a:t>
            </a:r>
            <a:r>
              <a:rPr lang="pt-BR" baseline="0"/>
              <a:t> - Random = 0,15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1994-1999'!$G$7:$G$33</c:f>
              <c:numCache>
                <c:formatCode>_(* #,##0.00_);_(* \(#,##0.00\);_(* "-"??_);_(@_)</c:formatCode>
                <c:ptCount val="14"/>
                <c:pt idx="0">
                  <c:v>43.19165746691872</c:v>
                </c:pt>
                <c:pt idx="1">
                  <c:v>43.78332400756144</c:v>
                </c:pt>
                <c:pt idx="2">
                  <c:v>44.374990548204153</c:v>
                </c:pt>
                <c:pt idx="3">
                  <c:v>5.3249988657844991</c:v>
                </c:pt>
                <c:pt idx="4">
                  <c:v>51.474989035916821</c:v>
                </c:pt>
                <c:pt idx="5">
                  <c:v>50.883322495274108</c:v>
                </c:pt>
                <c:pt idx="6">
                  <c:v>51.474989035916821</c:v>
                </c:pt>
                <c:pt idx="7">
                  <c:v>50.883322495274108</c:v>
                </c:pt>
                <c:pt idx="8">
                  <c:v>52.658322117202268</c:v>
                </c:pt>
                <c:pt idx="9">
                  <c:v>52.658322117202268</c:v>
                </c:pt>
                <c:pt idx="10">
                  <c:v>51.474989035916821</c:v>
                </c:pt>
                <c:pt idx="11">
                  <c:v>53.841655198487715</c:v>
                </c:pt>
                <c:pt idx="12">
                  <c:v>52.658322117202268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6732672"/>
        <c:axId val="571961856"/>
        <c:axId val="0"/>
      </c:bar3DChart>
      <c:catAx>
        <c:axId val="5367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71961856"/>
        <c:crosses val="autoZero"/>
        <c:auto val="1"/>
        <c:lblAlgn val="ctr"/>
        <c:lblOffset val="100"/>
        <c:noMultiLvlLbl val="0"/>
      </c:catAx>
      <c:valAx>
        <c:axId val="5719618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3673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ASTRO-PH</a:t>
            </a:r>
            <a:r>
              <a:rPr lang="pt-BR" baseline="0"/>
              <a:t> - Random = 0,47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1994-1999'!$C$7:$C$33</c:f>
              <c:strCache>
                <c:ptCount val="1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 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cnW Time Score DF 0.8</c:v>
                </c:pt>
                <c:pt idx="8">
                  <c:v>cnW Time Score DF 0.5</c:v>
                </c:pt>
                <c:pt idx="9">
                  <c:v>cnW Time Score DF 0.2</c:v>
                </c:pt>
                <c:pt idx="10">
                  <c:v>aaW Time Score DF 0.8</c:v>
                </c:pt>
                <c:pt idx="11">
                  <c:v>aaW Time Score DF 0.5</c:v>
                </c:pt>
                <c:pt idx="12">
                  <c:v>aaW Time Score DF 0.2</c:v>
                </c:pt>
                <c:pt idx="13">
                  <c:v>Combinacao Linear (cn, aas, jc, pa, ts08, ts05, ts02)</c:v>
                </c:pt>
              </c:strCache>
            </c:strRef>
          </c:cat>
          <c:val>
            <c:numRef>
              <c:f>'Results 1994-1999'!$H$7:$H$33</c:f>
              <c:numCache>
                <c:formatCode>_(* #,##0.00_);_(* \(#,##0.00\);_(* "-"??_);_(@_)</c:formatCode>
                <c:ptCount val="14"/>
                <c:pt idx="0">
                  <c:v>18.569897666750389</c:v>
                </c:pt>
                <c:pt idx="1">
                  <c:v>20.254740453082768</c:v>
                </c:pt>
                <c:pt idx="2">
                  <c:v>16.592038743664546</c:v>
                </c:pt>
                <c:pt idx="3">
                  <c:v>4.7615122222436899</c:v>
                </c:pt>
                <c:pt idx="4">
                  <c:v>17.764103290678378</c:v>
                </c:pt>
                <c:pt idx="5">
                  <c:v>17.617595222301649</c:v>
                </c:pt>
                <c:pt idx="6">
                  <c:v>17.434460136830737</c:v>
                </c:pt>
                <c:pt idx="7">
                  <c:v>15.712990333404173</c:v>
                </c:pt>
                <c:pt idx="8">
                  <c:v>15.749617350498356</c:v>
                </c:pt>
                <c:pt idx="9">
                  <c:v>16.775173829135458</c:v>
                </c:pt>
                <c:pt idx="10">
                  <c:v>17.983865393243473</c:v>
                </c:pt>
                <c:pt idx="11">
                  <c:v>18.606524683844572</c:v>
                </c:pt>
                <c:pt idx="12">
                  <c:v>18.569897666750389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472448"/>
        <c:axId val="572428800"/>
        <c:axId val="0"/>
      </c:bar3DChart>
      <c:catAx>
        <c:axId val="5384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428800"/>
        <c:crosses val="autoZero"/>
        <c:auto val="1"/>
        <c:lblAlgn val="ctr"/>
        <c:lblOffset val="100"/>
        <c:noMultiLvlLbl val="0"/>
      </c:catAx>
      <c:valAx>
        <c:axId val="5724288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3847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28574</xdr:rowOff>
    </xdr:from>
    <xdr:to>
      <xdr:col>15</xdr:col>
      <xdr:colOff>371475</xdr:colOff>
      <xdr:row>28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28575</xdr:rowOff>
    </xdr:from>
    <xdr:to>
      <xdr:col>16</xdr:col>
      <xdr:colOff>161925</xdr:colOff>
      <xdr:row>31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15</xdr:col>
      <xdr:colOff>466725</xdr:colOff>
      <xdr:row>28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180975</xdr:colOff>
      <xdr:row>30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180975</xdr:colOff>
      <xdr:row>29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3" sqref="I13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 x14ac:dyDescent="0.3"/>
    <row r="2" spans="2:12" ht="32.25" customHeight="1" x14ac:dyDescent="0.25">
      <c r="B2" s="22" t="s">
        <v>10</v>
      </c>
      <c r="C2" s="23"/>
      <c r="D2" s="23"/>
      <c r="E2" s="23"/>
      <c r="F2" s="23"/>
      <c r="G2" s="23"/>
      <c r="H2" s="23"/>
      <c r="I2" s="24"/>
    </row>
    <row r="3" spans="2:12" x14ac:dyDescent="0.25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0"/>
    </row>
    <row r="4" spans="2:12" x14ac:dyDescent="0.25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 x14ac:dyDescent="0.25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 x14ac:dyDescent="0.25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 x14ac:dyDescent="0.25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 x14ac:dyDescent="0.25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 x14ac:dyDescent="0.25">
      <c r="B9" s="3"/>
      <c r="C9" s="1"/>
      <c r="D9" s="1"/>
      <c r="E9" s="1"/>
      <c r="F9" s="1"/>
      <c r="G9" s="1"/>
      <c r="H9" s="1"/>
      <c r="I9" s="6"/>
    </row>
    <row r="10" spans="2:12" ht="36" customHeight="1" x14ac:dyDescent="0.25">
      <c r="B10" s="25" t="s">
        <v>12</v>
      </c>
      <c r="C10" s="26"/>
      <c r="D10" s="26"/>
      <c r="E10" s="26"/>
      <c r="F10" s="26"/>
      <c r="G10" s="26"/>
      <c r="H10" s="26"/>
      <c r="I10" s="27"/>
    </row>
    <row r="11" spans="2:12" x14ac:dyDescent="0.25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 x14ac:dyDescent="0.25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486</v>
      </c>
      <c r="H12" s="1">
        <v>519</v>
      </c>
      <c r="I12" s="6">
        <v>400</v>
      </c>
    </row>
    <row r="13" spans="2:12" x14ac:dyDescent="0.25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1437</v>
      </c>
      <c r="H13" s="1">
        <v>2308</v>
      </c>
      <c r="I13" s="6">
        <v>1576</v>
      </c>
    </row>
    <row r="14" spans="2:12" x14ac:dyDescent="0.25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1790</v>
      </c>
      <c r="H14" s="1">
        <v>6654</v>
      </c>
      <c r="I14" s="6">
        <v>3294</v>
      </c>
    </row>
    <row r="15" spans="2:12" x14ac:dyDescent="0.25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1253</v>
      </c>
      <c r="H15" s="1">
        <v>1899</v>
      </c>
      <c r="I15" s="6">
        <v>1150</v>
      </c>
    </row>
    <row r="16" spans="2:12" x14ac:dyDescent="0.25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1561</v>
      </c>
      <c r="H16" s="1">
        <v>6178</v>
      </c>
      <c r="I16" s="6">
        <v>5751</v>
      </c>
    </row>
    <row r="17" spans="1:12" x14ac:dyDescent="0.25">
      <c r="B17" s="3"/>
      <c r="C17" s="1"/>
      <c r="D17" s="1"/>
      <c r="E17" s="1"/>
      <c r="F17" s="1"/>
      <c r="G17" s="1"/>
      <c r="H17" s="1"/>
      <c r="I17" s="6"/>
    </row>
    <row r="18" spans="1:12" ht="24.75" customHeight="1" x14ac:dyDescent="0.25">
      <c r="B18" s="25" t="s">
        <v>11</v>
      </c>
      <c r="C18" s="26"/>
      <c r="D18" s="26"/>
      <c r="E18" s="26"/>
      <c r="F18" s="26"/>
      <c r="G18" s="26"/>
      <c r="H18" s="26"/>
      <c r="I18" s="27"/>
    </row>
    <row r="19" spans="1:12" x14ac:dyDescent="0.25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1"/>
    </row>
    <row r="20" spans="1:12" x14ac:dyDescent="0.25">
      <c r="B20" s="3"/>
      <c r="C20" s="1"/>
      <c r="D20" s="2"/>
      <c r="E20" s="2"/>
      <c r="F20" s="2"/>
      <c r="G20" s="2"/>
      <c r="H20" s="2"/>
      <c r="I20" s="4"/>
    </row>
    <row r="21" spans="1:12" x14ac:dyDescent="0.25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0</v>
      </c>
      <c r="H21" s="1">
        <f t="shared" si="0"/>
        <v>0</v>
      </c>
      <c r="I21" s="6">
        <f t="shared" si="0"/>
        <v>0</v>
      </c>
    </row>
    <row r="22" spans="1:12" x14ac:dyDescent="0.25">
      <c r="A22" s="16"/>
      <c r="B22" s="12" t="s">
        <v>6</v>
      </c>
      <c r="C22" s="13"/>
      <c r="D22" s="14">
        <f>D5-D13</f>
        <v>0</v>
      </c>
      <c r="E22" s="14">
        <f>E5-E13</f>
        <v>0</v>
      </c>
      <c r="F22" s="14">
        <f>F5-F13</f>
        <v>8</v>
      </c>
      <c r="G22" s="14">
        <f>G5-G13</f>
        <v>1</v>
      </c>
      <c r="H22" s="14">
        <f>H5-H13</f>
        <v>3</v>
      </c>
      <c r="I22" s="15">
        <f>I5-I13</f>
        <v>0</v>
      </c>
      <c r="J22" s="16"/>
    </row>
    <row r="23" spans="1:12" x14ac:dyDescent="0.25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0</v>
      </c>
      <c r="H23" s="1">
        <f t="shared" si="1"/>
        <v>0</v>
      </c>
      <c r="I23" s="6">
        <f t="shared" si="1"/>
        <v>0</v>
      </c>
    </row>
    <row r="24" spans="1:12" x14ac:dyDescent="0.25">
      <c r="B24" s="12" t="s">
        <v>8</v>
      </c>
      <c r="C24" s="13"/>
      <c r="D24" s="14">
        <f t="shared" si="1"/>
        <v>0</v>
      </c>
      <c r="E24" s="14">
        <f t="shared" si="1"/>
        <v>0</v>
      </c>
      <c r="F24" s="14">
        <f t="shared" si="1"/>
        <v>3</v>
      </c>
      <c r="G24" s="14">
        <f t="shared" si="1"/>
        <v>0</v>
      </c>
      <c r="H24" s="14">
        <f t="shared" si="1"/>
        <v>0</v>
      </c>
      <c r="I24" s="15">
        <f t="shared" si="1"/>
        <v>0</v>
      </c>
    </row>
    <row r="25" spans="1:12" ht="15.75" thickBot="1" x14ac:dyDescent="0.3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0</v>
      </c>
      <c r="H25" s="1">
        <f t="shared" si="1"/>
        <v>0</v>
      </c>
      <c r="I25" s="6">
        <f t="shared" si="1"/>
        <v>0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workbookViewId="0">
      <selection activeCell="D39" sqref="D39"/>
    </sheetView>
  </sheetViews>
  <sheetFormatPr defaultRowHeight="15" outlineLevelRow="2" x14ac:dyDescent="0.25"/>
  <cols>
    <col min="3" max="3" width="44.5703125" bestFit="1" customWidth="1"/>
    <col min="4" max="4" width="10.28515625" bestFit="1" customWidth="1"/>
    <col min="5" max="6" width="10" bestFit="1" customWidth="1"/>
    <col min="7" max="7" width="9.28515625" bestFit="1" customWidth="1"/>
    <col min="8" max="8" width="10" bestFit="1" customWidth="1"/>
  </cols>
  <sheetData>
    <row r="1" spans="3:8" x14ac:dyDescent="0.25">
      <c r="C1" s="29">
        <f>((G26/ 'First Table'!I15  )*100)/G5</f>
        <v>51.474989035916821</v>
      </c>
    </row>
    <row r="2" spans="3:8" x14ac:dyDescent="0.25">
      <c r="C2" s="28" t="s">
        <v>19</v>
      </c>
      <c r="D2" s="28"/>
      <c r="E2" s="28"/>
      <c r="F2" s="28"/>
      <c r="G2" s="28"/>
      <c r="H2" s="28"/>
    </row>
    <row r="4" spans="3:8" x14ac:dyDescent="0.25">
      <c r="C4" s="2" t="s">
        <v>13</v>
      </c>
      <c r="D4" s="2" t="s">
        <v>5</v>
      </c>
      <c r="E4" s="17" t="s">
        <v>6</v>
      </c>
      <c r="F4" s="17" t="s">
        <v>7</v>
      </c>
      <c r="G4" s="17" t="s">
        <v>8</v>
      </c>
      <c r="H4" s="2" t="s">
        <v>9</v>
      </c>
    </row>
    <row r="5" spans="3:8" x14ac:dyDescent="0.25">
      <c r="C5" s="1" t="s">
        <v>14</v>
      </c>
      <c r="D5" s="18">
        <f xml:space="preserve"> ( 'First Table'!I12 / ( ( ('First Table'!G12 * ('First Table'!G12 - 1))/2) - 'First Table'!H12) *100)</f>
        <v>0.340901343151292</v>
      </c>
      <c r="E5" s="19">
        <f xml:space="preserve"> ( 'First Table'!I13 / ( ( ('First Table'!G13 * ('First Table'!G13 - 1))/2) - 'First Table'!H13)*100)</f>
        <v>0.15309026691715447</v>
      </c>
      <c r="F5" s="19">
        <f xml:space="preserve"> ( 'First Table'!I14 / ( ( ('First Table'!G14 * ('First Table'!G14 - 1))/2) - 'First Table'!H14)*100)</f>
        <v>0.20658500684540176</v>
      </c>
      <c r="G5" s="19">
        <f xml:space="preserve"> ( 'First Table'!I15 / ( ( ('First Table'!G15 * ('First Table'!G15 - 1))/2) - 'First Table'!H15)*100 )</f>
        <v>0.1469688004406508</v>
      </c>
      <c r="H5" s="18">
        <f xml:space="preserve"> ( 'First Table'!I16 / ( ( ('First Table'!G16 * ('First Table'!G16 - 1))/2) - 'First Table'!H16) *100)</f>
        <v>0.47473918649630759</v>
      </c>
    </row>
    <row r="6" spans="3:8" hidden="1" outlineLevel="2" x14ac:dyDescent="0.25">
      <c r="C6" s="1" t="s">
        <v>15</v>
      </c>
      <c r="D6" s="20">
        <v>38</v>
      </c>
      <c r="E6" s="21">
        <v>103</v>
      </c>
      <c r="F6" s="21">
        <v>176</v>
      </c>
      <c r="G6" s="21">
        <v>73</v>
      </c>
      <c r="H6" s="20">
        <v>507</v>
      </c>
    </row>
    <row r="7" spans="3:8" collapsed="1" x14ac:dyDescent="0.25">
      <c r="C7" s="1" t="s">
        <v>20</v>
      </c>
      <c r="D7" s="18">
        <f>((D6/ 'First Table'!I12  )*100)/D5</f>
        <v>27.8673</v>
      </c>
      <c r="E7" s="21">
        <f>((E6/   'First Table'!I13    )*100)/E5</f>
        <v>42.69071526578886</v>
      </c>
      <c r="F7" s="21">
        <f>((F6/   'First Table'!I14    )*100)/F5</f>
        <v>25.863677367434825</v>
      </c>
      <c r="G7" s="21">
        <f>((G6/   'First Table'!I15    )*100)/G5</f>
        <v>43.19165746691872</v>
      </c>
      <c r="H7" s="20">
        <f>((H6/   'First Table'!I16    )*100)/H5</f>
        <v>18.569897666750389</v>
      </c>
    </row>
    <row r="8" spans="3:8" hidden="1" outlineLevel="2" x14ac:dyDescent="0.25">
      <c r="C8" s="1" t="s">
        <v>16</v>
      </c>
      <c r="D8" s="20">
        <v>31</v>
      </c>
      <c r="E8" s="21">
        <v>117</v>
      </c>
      <c r="F8" s="21">
        <v>196</v>
      </c>
      <c r="G8" s="21">
        <v>74</v>
      </c>
      <c r="H8" s="20">
        <v>553</v>
      </c>
    </row>
    <row r="9" spans="3:8" collapsed="1" x14ac:dyDescent="0.25">
      <c r="C9" s="1" t="s">
        <v>21</v>
      </c>
      <c r="D9" s="20">
        <f>((D8/ 'First Table'!I12  )*100)/D5</f>
        <v>22.73385</v>
      </c>
      <c r="E9" s="21">
        <f>((E8/   'First Table'!I13    )*100)/E5</f>
        <v>48.493336758226185</v>
      </c>
      <c r="F9" s="21">
        <f>((F8/   'First Table'!I14    )*100)/F5</f>
        <v>28.802731613734235</v>
      </c>
      <c r="G9" s="21">
        <f>((G8/ 'First Table'!I15  )*100)/G5</f>
        <v>43.78332400756144</v>
      </c>
      <c r="H9" s="20">
        <f>((H8/   'First Table'!I16    )*100)/H5</f>
        <v>20.254740453082768</v>
      </c>
    </row>
    <row r="10" spans="3:8" hidden="1" outlineLevel="2" x14ac:dyDescent="0.25">
      <c r="C10" s="1" t="s">
        <v>17</v>
      </c>
      <c r="D10" s="20">
        <v>29</v>
      </c>
      <c r="E10" s="21">
        <v>111</v>
      </c>
      <c r="F10" s="21">
        <v>195</v>
      </c>
      <c r="G10" s="21">
        <v>75</v>
      </c>
      <c r="H10" s="20">
        <v>453</v>
      </c>
    </row>
    <row r="11" spans="3:8" collapsed="1" x14ac:dyDescent="0.25">
      <c r="C11" s="1" t="s">
        <v>22</v>
      </c>
      <c r="D11" s="20">
        <f>((D10/ 'First Table'!I12  )*100)/D5</f>
        <v>21.267149999999997</v>
      </c>
      <c r="E11" s="21">
        <f>((E10/   'First Table'!I13    )*100)/E5</f>
        <v>46.006498975753047</v>
      </c>
      <c r="F11" s="21">
        <f>((F10/   'First Table'!I14    )*100)/F5</f>
        <v>28.655778901419264</v>
      </c>
      <c r="G11" s="21">
        <f>((G10/ 'First Table'!I15  )*100)/G5</f>
        <v>44.374990548204153</v>
      </c>
      <c r="H11" s="20">
        <f>((H10/   'First Table'!I16    )*100)/H5</f>
        <v>16.592038743664546</v>
      </c>
    </row>
    <row r="12" spans="3:8" hidden="1" outlineLevel="2" x14ac:dyDescent="0.25">
      <c r="C12" s="1" t="s">
        <v>18</v>
      </c>
      <c r="D12" s="20">
        <v>8</v>
      </c>
      <c r="E12" s="21">
        <v>75</v>
      </c>
      <c r="F12" s="21">
        <v>101</v>
      </c>
      <c r="G12" s="21">
        <v>9</v>
      </c>
      <c r="H12" s="20">
        <v>130</v>
      </c>
    </row>
    <row r="13" spans="3:8" collapsed="1" x14ac:dyDescent="0.25">
      <c r="C13" s="1" t="s">
        <v>23</v>
      </c>
      <c r="D13" s="20">
        <f>((D12/ 'First Table'!I12  )*100)/D5</f>
        <v>5.8668000000000005</v>
      </c>
      <c r="E13" s="21">
        <f>((E12/   'First Table'!I13    )*100)/E5</f>
        <v>31.085472280914217</v>
      </c>
      <c r="F13" s="21">
        <f>((F12/   'First Table'!I14    )*100)/F5</f>
        <v>14.842223943812028</v>
      </c>
      <c r="G13" s="21">
        <f>((G12/ 'First Table'!I15  )*100)/G5</f>
        <v>5.3249988657844991</v>
      </c>
      <c r="H13" s="20">
        <f>((H12/   'First Table'!I16    )*100)/H5</f>
        <v>4.7615122222436899</v>
      </c>
    </row>
    <row r="14" spans="3:8" hidden="1" outlineLevel="2" x14ac:dyDescent="0.25">
      <c r="C14" s="1" t="s">
        <v>26</v>
      </c>
      <c r="D14" s="20">
        <v>39</v>
      </c>
      <c r="E14" s="21">
        <v>113</v>
      </c>
      <c r="F14" s="21">
        <v>181</v>
      </c>
      <c r="G14" s="21">
        <v>87</v>
      </c>
      <c r="H14" s="20">
        <v>485</v>
      </c>
    </row>
    <row r="15" spans="3:8" collapsed="1" x14ac:dyDescent="0.25">
      <c r="C15" s="1" t="s">
        <v>24</v>
      </c>
      <c r="D15" s="20">
        <f>((D14/ 'First Table'!I12  )*100)/D5</f>
        <v>28.600650000000002</v>
      </c>
      <c r="E15" s="21">
        <f>((E14/   'First Table'!I13   )*100)/E5</f>
        <v>46.835444903244095</v>
      </c>
      <c r="F15" s="21">
        <f>((F14/   'First Table'!I14    )*100)/F5</f>
        <v>26.598440929009676</v>
      </c>
      <c r="G15" s="21">
        <f>((G14/ 'First Table'!I15  )*100)/G5</f>
        <v>51.474989035916821</v>
      </c>
      <c r="H15" s="20">
        <f>((H14/   'First Table'!I16    )*100)/H5</f>
        <v>17.764103290678378</v>
      </c>
    </row>
    <row r="16" spans="3:8" hidden="1" outlineLevel="2" x14ac:dyDescent="0.25">
      <c r="C16" s="1" t="s">
        <v>27</v>
      </c>
      <c r="D16" s="20">
        <v>44</v>
      </c>
      <c r="E16" s="20">
        <v>116</v>
      </c>
      <c r="F16" s="20">
        <v>180</v>
      </c>
      <c r="G16" s="20">
        <v>86</v>
      </c>
      <c r="H16" s="20">
        <v>481</v>
      </c>
    </row>
    <row r="17" spans="3:8" collapsed="1" x14ac:dyDescent="0.25">
      <c r="C17" s="1" t="s">
        <v>25</v>
      </c>
      <c r="D17" s="20">
        <f>((D16/ 'First Table'!I12  )*100)/D5</f>
        <v>32.267400000000002</v>
      </c>
      <c r="E17" s="20">
        <f>((E16/   'First Table'!I13   )*100)/E5</f>
        <v>48.078863794480661</v>
      </c>
      <c r="F17" s="20">
        <f>((F16/   'First Table'!I14    )*100)/F5</f>
        <v>26.451488216694706</v>
      </c>
      <c r="G17" s="20">
        <f>((G16/ 'First Table'!I15  )*100)/G5</f>
        <v>50.883322495274108</v>
      </c>
      <c r="H17" s="20">
        <f>((H16/   'First Table'!I16    )*100)/H5</f>
        <v>17.617595222301649</v>
      </c>
    </row>
    <row r="18" spans="3:8" hidden="1" outlineLevel="2" x14ac:dyDescent="0.25">
      <c r="C18" s="1" t="s">
        <v>28</v>
      </c>
      <c r="D18" s="20">
        <v>43</v>
      </c>
      <c r="E18" s="20">
        <v>109</v>
      </c>
      <c r="F18" s="20">
        <v>180</v>
      </c>
      <c r="G18" s="20">
        <v>87</v>
      </c>
      <c r="H18" s="20">
        <v>476</v>
      </c>
    </row>
    <row r="19" spans="3:8" collapsed="1" x14ac:dyDescent="0.25">
      <c r="C19" s="1" t="s">
        <v>29</v>
      </c>
      <c r="D19" s="20">
        <f>((D18/ 'First Table'!I12  )*100)/D5</f>
        <v>31.534050000000001</v>
      </c>
      <c r="E19" s="20">
        <f>((E18/   'First Table'!I13   )*100)/E5</f>
        <v>45.177553048261998</v>
      </c>
      <c r="F19" s="20">
        <f>((F18/   'First Table'!I14    )*100)/F5</f>
        <v>26.451488216694706</v>
      </c>
      <c r="G19" s="20">
        <f>((G18/ 'First Table'!I15  )*100)/G5</f>
        <v>51.474989035916821</v>
      </c>
      <c r="H19" s="20">
        <f>((H18/   'First Table'!I16    )*100)/H5</f>
        <v>17.434460136830737</v>
      </c>
    </row>
    <row r="20" spans="3:8" hidden="1" outlineLevel="2" x14ac:dyDescent="0.25">
      <c r="C20" s="30" t="s">
        <v>30</v>
      </c>
      <c r="D20" s="1">
        <v>39</v>
      </c>
      <c r="E20" s="1">
        <v>110</v>
      </c>
      <c r="F20" s="1">
        <v>180</v>
      </c>
      <c r="G20" s="1">
        <v>86</v>
      </c>
      <c r="H20" s="1">
        <v>429</v>
      </c>
    </row>
    <row r="21" spans="3:8" collapsed="1" x14ac:dyDescent="0.25">
      <c r="C21" s="30" t="s">
        <v>32</v>
      </c>
      <c r="D21" s="20">
        <f>((D20/ 'First Table'!I12  )*100)/D5</f>
        <v>28.600650000000002</v>
      </c>
      <c r="E21" s="20">
        <f>((E20/   'First Table'!I13   )*100)/E5</f>
        <v>45.592026012007523</v>
      </c>
      <c r="F21" s="20">
        <f>((F20/   'First Table'!I14    )*100)/F5</f>
        <v>26.451488216694706</v>
      </c>
      <c r="G21" s="20">
        <f>((G20/ 'First Table'!I15  )*100)/G5</f>
        <v>50.883322495274108</v>
      </c>
      <c r="H21" s="20">
        <f>((H20/   'First Table'!I16    )*100)/H5</f>
        <v>15.712990333404173</v>
      </c>
    </row>
    <row r="22" spans="3:8" hidden="1" outlineLevel="2" x14ac:dyDescent="0.25">
      <c r="C22" s="30" t="s">
        <v>31</v>
      </c>
      <c r="D22" s="1">
        <v>40</v>
      </c>
      <c r="E22" s="1">
        <v>114</v>
      </c>
      <c r="F22" s="1">
        <v>179</v>
      </c>
      <c r="G22" s="1">
        <v>89</v>
      </c>
      <c r="H22" s="1">
        <v>430</v>
      </c>
    </row>
    <row r="23" spans="3:8" collapsed="1" x14ac:dyDescent="0.25">
      <c r="C23" s="30" t="s">
        <v>33</v>
      </c>
      <c r="D23" s="20">
        <f>((D22/ 'First Table'!I12  )*100)/D5</f>
        <v>29.334</v>
      </c>
      <c r="E23" s="20">
        <f>((E22/   'First Table'!I13   )*100)/E5</f>
        <v>47.249917866989612</v>
      </c>
      <c r="F23" s="20">
        <f>((F22/   'First Table'!I14    )*100)/F5</f>
        <v>26.304535504379736</v>
      </c>
      <c r="G23" s="20">
        <f>((G22/ 'First Table'!I15  )*100)/G5</f>
        <v>52.658322117202268</v>
      </c>
      <c r="H23" s="20">
        <f>((H22/   'First Table'!I16    )*100)/H5</f>
        <v>15.749617350498356</v>
      </c>
    </row>
    <row r="24" spans="3:8" hidden="1" outlineLevel="2" x14ac:dyDescent="0.25">
      <c r="C24" s="30" t="s">
        <v>34</v>
      </c>
      <c r="D24" s="1">
        <v>40</v>
      </c>
      <c r="E24" s="1">
        <v>119</v>
      </c>
      <c r="F24" s="1">
        <v>185</v>
      </c>
      <c r="G24" s="1">
        <v>89</v>
      </c>
      <c r="H24" s="1">
        <v>458</v>
      </c>
    </row>
    <row r="25" spans="3:8" collapsed="1" x14ac:dyDescent="0.25">
      <c r="C25" s="30" t="s">
        <v>35</v>
      </c>
      <c r="D25" s="20">
        <f>((D24/ 'First Table'!I12  )*100)/D5</f>
        <v>29.334</v>
      </c>
      <c r="E25" s="20">
        <f>((E24/   'First Table'!I13   )*100)/E5</f>
        <v>49.322282685717234</v>
      </c>
      <c r="F25" s="20">
        <f>((F24/   'First Table'!I14    )*100)/F5</f>
        <v>27.186251778269558</v>
      </c>
      <c r="G25" s="20">
        <f>((G24/ 'First Table'!I15  )*100)/G5</f>
        <v>52.658322117202268</v>
      </c>
      <c r="H25" s="20">
        <f>((H24/   'First Table'!I16    )*100)/H5</f>
        <v>16.775173829135458</v>
      </c>
    </row>
    <row r="26" spans="3:8" hidden="1" outlineLevel="2" x14ac:dyDescent="0.25">
      <c r="C26" s="30" t="s">
        <v>36</v>
      </c>
      <c r="D26" s="1">
        <v>34</v>
      </c>
      <c r="E26" s="1">
        <v>116</v>
      </c>
      <c r="F26" s="1">
        <v>212</v>
      </c>
      <c r="G26" s="1">
        <v>87</v>
      </c>
      <c r="H26" s="1">
        <v>491</v>
      </c>
    </row>
    <row r="27" spans="3:8" collapsed="1" x14ac:dyDescent="0.25">
      <c r="C27" s="30" t="s">
        <v>37</v>
      </c>
      <c r="D27" s="20">
        <f>((D26/ 'First Table'!I12  )*100)/D5</f>
        <v>24.933900000000001</v>
      </c>
      <c r="E27" s="20">
        <f>((E26/   'First Table'!I13   )*100)/E5</f>
        <v>48.078863794480661</v>
      </c>
      <c r="F27" s="20">
        <f>((F26/   'First Table'!I14    )*100)/F5</f>
        <v>31.153975010773763</v>
      </c>
      <c r="G27" s="20">
        <f>((G26/ 'First Table'!I15  )*100)/G5</f>
        <v>51.474989035916821</v>
      </c>
      <c r="H27" s="20">
        <f>((H26/   'First Table'!I16    )*100)/H5</f>
        <v>17.983865393243473</v>
      </c>
    </row>
    <row r="28" spans="3:8" hidden="1" outlineLevel="2" x14ac:dyDescent="0.25">
      <c r="C28" s="30" t="s">
        <v>38</v>
      </c>
      <c r="D28" s="1">
        <v>38</v>
      </c>
      <c r="E28" s="1">
        <v>126</v>
      </c>
      <c r="F28" s="1">
        <v>214</v>
      </c>
      <c r="G28" s="1">
        <v>91</v>
      </c>
      <c r="H28" s="1">
        <v>508</v>
      </c>
    </row>
    <row r="29" spans="3:8" collapsed="1" x14ac:dyDescent="0.25">
      <c r="C29" s="30" t="s">
        <v>39</v>
      </c>
      <c r="D29" s="20">
        <f>((D28/ 'First Table'!I12  )*100)/D5</f>
        <v>27.8673</v>
      </c>
      <c r="E29" s="20">
        <f>((E28/   'First Table'!I13   )*100)/E5</f>
        <v>52.223593431935896</v>
      </c>
      <c r="F29" s="20">
        <f>((F28/   'First Table'!I14    )*100)/F5</f>
        <v>31.447880435403704</v>
      </c>
      <c r="G29" s="20">
        <f>((G28/ 'First Table'!I15  )*100)/G5</f>
        <v>53.841655198487715</v>
      </c>
      <c r="H29" s="20">
        <f>((H28/   'First Table'!I16    )*100)/H5</f>
        <v>18.606524683844572</v>
      </c>
    </row>
    <row r="30" spans="3:8" hidden="1" outlineLevel="2" x14ac:dyDescent="0.25">
      <c r="C30" s="30" t="s">
        <v>40</v>
      </c>
      <c r="D30" s="1">
        <v>39</v>
      </c>
      <c r="E30" s="1">
        <v>126</v>
      </c>
      <c r="F30" s="1">
        <v>215</v>
      </c>
      <c r="G30" s="1">
        <v>89</v>
      </c>
      <c r="H30" s="1">
        <v>507</v>
      </c>
    </row>
    <row r="31" spans="3:8" collapsed="1" x14ac:dyDescent="0.25">
      <c r="C31" s="30" t="s">
        <v>41</v>
      </c>
      <c r="D31" s="20">
        <f>((D30/ 'First Table'!I12  )*100)/D5</f>
        <v>28.600650000000002</v>
      </c>
      <c r="E31" s="20">
        <f>((E30/   'First Table'!I13   )*100)/E5</f>
        <v>52.223593431935896</v>
      </c>
      <c r="F31" s="20">
        <f>((F30/   'First Table'!I14    )*100)/F5</f>
        <v>31.594833147718681</v>
      </c>
      <c r="G31" s="20">
        <f>((G30/ 'First Table'!I15  )*100)/G5</f>
        <v>52.658322117202268</v>
      </c>
      <c r="H31" s="20">
        <f>((H30/   'First Table'!I16    )*100)/H5</f>
        <v>18.569897666750389</v>
      </c>
    </row>
    <row r="32" spans="3:8" hidden="1" outlineLevel="2" x14ac:dyDescent="0.25">
      <c r="C32" s="30" t="s">
        <v>42</v>
      </c>
      <c r="D32" s="1">
        <v>32</v>
      </c>
      <c r="E32" s="1"/>
      <c r="F32" s="1"/>
      <c r="G32" s="1"/>
      <c r="H32" s="1"/>
    </row>
    <row r="33" spans="3:8" collapsed="1" x14ac:dyDescent="0.25">
      <c r="C33" s="30" t="s">
        <v>42</v>
      </c>
      <c r="D33" s="20">
        <f>((D32/ 'First Table'!I12  )*100)/D5</f>
        <v>23.467200000000002</v>
      </c>
      <c r="E33" s="20">
        <f>((E32/   'First Table'!I13   )*100)/E5</f>
        <v>0</v>
      </c>
      <c r="F33" s="20">
        <f>((F32/   'First Table'!I14    )*100)/F5</f>
        <v>0</v>
      </c>
      <c r="G33" s="20">
        <f>((G32/ 'First Table'!I15  )*100)/G5</f>
        <v>0</v>
      </c>
      <c r="H33" s="20">
        <f>((H32/   'First Table'!I16    )*100)/H5</f>
        <v>0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T16" sqref="T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9" sqref="B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7" sqref="A17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2016-07-01T20:53:38Z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