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univas\Downloads\"/>
    </mc:Choice>
  </mc:AlternateContent>
  <xr:revisionPtr revIDLastSave="0" documentId="13_ncr:1_{7A2771B2-B273-4C51-97C5-DE931E81F5C4}" xr6:coauthVersionLast="47" xr6:coauthVersionMax="47" xr10:uidLastSave="{00000000-0000-0000-0000-000000000000}"/>
  <bookViews>
    <workbookView xWindow="-108" yWindow="-108" windowWidth="23256" windowHeight="12456" xr2:uid="{B57797D8-BD34-4F6B-B4F9-DAA142E0B5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6" i="1"/>
  <c r="D64" i="1"/>
  <c r="C71" i="1"/>
  <c r="C70" i="1"/>
  <c r="C69" i="1"/>
  <c r="C68" i="1"/>
  <c r="C66" i="1"/>
  <c r="C64" i="1"/>
  <c r="B71" i="1"/>
  <c r="B70" i="1"/>
  <c r="B69" i="1"/>
  <c r="B68" i="1"/>
  <c r="B66" i="1"/>
  <c r="C60" i="1"/>
  <c r="D60" i="1"/>
  <c r="B60" i="1"/>
  <c r="C59" i="1"/>
  <c r="D59" i="1"/>
  <c r="C58" i="1"/>
  <c r="D58" i="1"/>
  <c r="B59" i="1"/>
  <c r="B58" i="1"/>
  <c r="C54" i="1"/>
  <c r="D54" i="1"/>
  <c r="B54" i="1"/>
  <c r="C53" i="1"/>
  <c r="D53" i="1"/>
  <c r="B53" i="1"/>
  <c r="C50" i="1"/>
  <c r="D50" i="1"/>
  <c r="B50" i="1"/>
  <c r="C48" i="1"/>
  <c r="D48" i="1"/>
  <c r="B48" i="1"/>
  <c r="C44" i="1"/>
  <c r="D44" i="1"/>
  <c r="B44" i="1"/>
  <c r="C42" i="1"/>
  <c r="D42" i="1"/>
  <c r="B42" i="1"/>
  <c r="C39" i="1"/>
  <c r="D39" i="1"/>
  <c r="B39" i="1"/>
  <c r="C37" i="1"/>
  <c r="D37" i="1"/>
  <c r="B37" i="1"/>
  <c r="C34" i="1"/>
  <c r="D34" i="1"/>
  <c r="B34" i="1"/>
  <c r="C33" i="1"/>
  <c r="D33" i="1"/>
  <c r="B33" i="1"/>
  <c r="C32" i="1"/>
  <c r="D32" i="1"/>
  <c r="B32" i="1"/>
  <c r="C31" i="1"/>
  <c r="D31" i="1"/>
  <c r="B31" i="1"/>
  <c r="D24" i="1"/>
  <c r="C24" i="1"/>
  <c r="B24" i="1"/>
  <c r="D22" i="1"/>
  <c r="C22" i="1"/>
  <c r="B22" i="1"/>
  <c r="D19" i="1"/>
  <c r="C19" i="1"/>
  <c r="B19" i="1"/>
  <c r="D18" i="1"/>
  <c r="D17" i="1"/>
  <c r="C18" i="1"/>
  <c r="C17" i="1"/>
  <c r="B18" i="1"/>
  <c r="B17" i="1"/>
  <c r="D16" i="1"/>
  <c r="C16" i="1"/>
  <c r="B16" i="1"/>
  <c r="D8" i="1"/>
  <c r="C8" i="1"/>
  <c r="B8" i="1"/>
  <c r="D4" i="1"/>
  <c r="C4" i="1"/>
  <c r="B4" i="1"/>
</calcChain>
</file>

<file path=xl/sharedStrings.xml><?xml version="1.0" encoding="utf-8"?>
<sst xmlns="http://schemas.openxmlformats.org/spreadsheetml/2006/main" count="80" uniqueCount="38">
  <si>
    <t>Janeiro</t>
  </si>
  <si>
    <t>Fevereiro</t>
  </si>
  <si>
    <t>Março</t>
  </si>
  <si>
    <t>Quantidade(Un)</t>
  </si>
  <si>
    <t>Preço(R$)</t>
  </si>
  <si>
    <t>Receita de vendas</t>
  </si>
  <si>
    <t>ICMS 18% s/vendas</t>
  </si>
  <si>
    <t>EI</t>
  </si>
  <si>
    <t>EF</t>
  </si>
  <si>
    <t>Vendas</t>
  </si>
  <si>
    <t>(-) EI</t>
  </si>
  <si>
    <t>(+) EF</t>
  </si>
  <si>
    <t>Produção necessária</t>
  </si>
  <si>
    <t>Produção Necessária</t>
  </si>
  <si>
    <t>Consumo de Matéria-prima</t>
  </si>
  <si>
    <t>Quantidade necessária</t>
  </si>
  <si>
    <t>(-EI)</t>
  </si>
  <si>
    <t>(+EF)</t>
  </si>
  <si>
    <t>Total de compras</t>
  </si>
  <si>
    <t>Quantidade a ser comprada</t>
  </si>
  <si>
    <t>Preço de compra (R$)</t>
  </si>
  <si>
    <t>Tempo gasto</t>
  </si>
  <si>
    <t>Total</t>
  </si>
  <si>
    <t>Total de horas</t>
  </si>
  <si>
    <t>Custo de MO</t>
  </si>
  <si>
    <t>Custo total MO</t>
  </si>
  <si>
    <t>Total das compras</t>
  </si>
  <si>
    <t>Impostos s/compras 18%</t>
  </si>
  <si>
    <t>Impostos s/vendas</t>
  </si>
  <si>
    <t>Impostos s/compras</t>
  </si>
  <si>
    <t>Saldo inicial</t>
  </si>
  <si>
    <t>(+) Recebimentos:</t>
  </si>
  <si>
    <t>(-) Pagamentos</t>
  </si>
  <si>
    <t>Matéria-prima</t>
  </si>
  <si>
    <t>Mão-de-obra</t>
  </si>
  <si>
    <t>Impostos a recolher</t>
  </si>
  <si>
    <t>Saldo final</t>
  </si>
  <si>
    <t>Total do Imposto a recolher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</si>
</sst>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3" fontId="1" fillId="0" borderId="4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BD05-D460-43BA-AC26-322D4B4A56CB}">
  <dimension ref="A1:D71"/>
  <sheetViews>
    <sheetView tabSelected="1" workbookViewId="0">
      <selection activeCell="C65" sqref="C65"/>
    </sheetView>
  </sheetViews>
  <sheetFormatPr defaultColWidth="17.33203125" defaultRowHeight="14.4" x14ac:dyDescent="0.3"/>
  <cols>
    <col min="1" max="1" width="17.21875" style="11" bestFit="1" customWidth="1"/>
    <col min="2" max="2" width="10.44140625" style="11" bestFit="1" customWidth="1"/>
    <col min="3" max="4" width="10" style="11" bestFit="1" customWidth="1"/>
    <col min="5" max="16384" width="17.33203125" style="11"/>
  </cols>
  <sheetData>
    <row r="1" spans="1:4" ht="16.2" thickBot="1" x14ac:dyDescent="0.35">
      <c r="A1" s="6"/>
      <c r="B1" s="7" t="s">
        <v>0</v>
      </c>
      <c r="C1" s="7" t="s">
        <v>1</v>
      </c>
      <c r="D1" s="7" t="s">
        <v>2</v>
      </c>
    </row>
    <row r="2" spans="1:4" ht="16.2" thickBot="1" x14ac:dyDescent="0.35">
      <c r="A2" s="8" t="s">
        <v>3</v>
      </c>
      <c r="B2" s="9">
        <v>50000</v>
      </c>
      <c r="C2" s="9">
        <v>80000</v>
      </c>
      <c r="D2" s="9">
        <v>100000</v>
      </c>
    </row>
    <row r="3" spans="1:4" ht="16.2" thickBot="1" x14ac:dyDescent="0.35">
      <c r="A3" s="8" t="s">
        <v>4</v>
      </c>
      <c r="B3" s="10">
        <v>46</v>
      </c>
      <c r="C3" s="10">
        <v>55</v>
      </c>
      <c r="D3" s="10">
        <v>70</v>
      </c>
    </row>
    <row r="4" spans="1:4" ht="16.2" thickBot="1" x14ac:dyDescent="0.35">
      <c r="A4" s="8" t="s">
        <v>5</v>
      </c>
      <c r="B4" s="10">
        <f>B2*B3</f>
        <v>2300000</v>
      </c>
      <c r="C4" s="10">
        <f>C2*C3</f>
        <v>4400000</v>
      </c>
      <c r="D4" s="10">
        <f>D2*D3</f>
        <v>7000000</v>
      </c>
    </row>
    <row r="6" spans="1:4" ht="15" thickBot="1" x14ac:dyDescent="0.35"/>
    <row r="7" spans="1:4" ht="16.2" thickBot="1" x14ac:dyDescent="0.35">
      <c r="A7" s="6"/>
      <c r="B7" s="7" t="s">
        <v>0</v>
      </c>
      <c r="C7" s="7" t="s">
        <v>1</v>
      </c>
      <c r="D7" s="7" t="s">
        <v>2</v>
      </c>
    </row>
    <row r="8" spans="1:4" ht="31.8" thickBot="1" x14ac:dyDescent="0.35">
      <c r="A8" s="8" t="s">
        <v>6</v>
      </c>
      <c r="B8" s="10">
        <f>B4*18%</f>
        <v>414000</v>
      </c>
      <c r="C8" s="10">
        <f>C4*18%</f>
        <v>792000</v>
      </c>
      <c r="D8" s="10">
        <f>D4*18%</f>
        <v>1260000</v>
      </c>
    </row>
    <row r="10" spans="1:4" ht="15" thickBot="1" x14ac:dyDescent="0.35"/>
    <row r="11" spans="1:4" ht="16.2" thickBot="1" x14ac:dyDescent="0.35">
      <c r="A11" s="6"/>
      <c r="B11" s="7" t="s">
        <v>0</v>
      </c>
      <c r="C11" s="7" t="s">
        <v>1</v>
      </c>
      <c r="D11" s="7" t="s">
        <v>2</v>
      </c>
    </row>
    <row r="12" spans="1:4" ht="16.2" thickBot="1" x14ac:dyDescent="0.35">
      <c r="A12" s="8" t="s">
        <v>7</v>
      </c>
      <c r="B12" s="9">
        <v>25000</v>
      </c>
      <c r="C12" s="9">
        <v>30000</v>
      </c>
      <c r="D12" s="9">
        <v>40000</v>
      </c>
    </row>
    <row r="13" spans="1:4" ht="16.2" thickBot="1" x14ac:dyDescent="0.35">
      <c r="A13" s="8" t="s">
        <v>8</v>
      </c>
      <c r="B13" s="9">
        <v>30000</v>
      </c>
      <c r="C13" s="9">
        <v>40000</v>
      </c>
      <c r="D13" s="9">
        <v>30000</v>
      </c>
    </row>
    <row r="14" spans="1:4" ht="15" thickBot="1" x14ac:dyDescent="0.35"/>
    <row r="15" spans="1:4" ht="16.2" thickBot="1" x14ac:dyDescent="0.35">
      <c r="A15" s="6"/>
      <c r="B15" s="7" t="s">
        <v>0</v>
      </c>
      <c r="C15" s="7" t="s">
        <v>1</v>
      </c>
      <c r="D15" s="7" t="s">
        <v>2</v>
      </c>
    </row>
    <row r="16" spans="1:4" ht="16.2" thickBot="1" x14ac:dyDescent="0.35">
      <c r="A16" s="8" t="s">
        <v>9</v>
      </c>
      <c r="B16" s="9">
        <f>B2</f>
        <v>50000</v>
      </c>
      <c r="C16" s="9">
        <f>C2</f>
        <v>80000</v>
      </c>
      <c r="D16" s="9">
        <f>D2</f>
        <v>100000</v>
      </c>
    </row>
    <row r="17" spans="1:4" ht="16.2" thickBot="1" x14ac:dyDescent="0.35">
      <c r="A17" s="8" t="s">
        <v>10</v>
      </c>
      <c r="B17" s="9">
        <f>B12</f>
        <v>25000</v>
      </c>
      <c r="C17" s="9">
        <f>C12</f>
        <v>30000</v>
      </c>
      <c r="D17" s="9">
        <f>D12</f>
        <v>40000</v>
      </c>
    </row>
    <row r="18" spans="1:4" ht="16.2" thickBot="1" x14ac:dyDescent="0.35">
      <c r="A18" s="8" t="s">
        <v>11</v>
      </c>
      <c r="B18" s="9">
        <f>B13</f>
        <v>30000</v>
      </c>
      <c r="C18" s="9">
        <f>C13</f>
        <v>40000</v>
      </c>
      <c r="D18" s="9">
        <f>D13</f>
        <v>30000</v>
      </c>
    </row>
    <row r="19" spans="1:4" ht="31.8" thickBot="1" x14ac:dyDescent="0.35">
      <c r="A19" s="8" t="s">
        <v>12</v>
      </c>
      <c r="B19" s="9">
        <f>B16-B17+B18</f>
        <v>55000</v>
      </c>
      <c r="C19" s="9">
        <f>C16-C17+C18</f>
        <v>90000</v>
      </c>
      <c r="D19" s="9">
        <f>D16-D17+D18</f>
        <v>90000</v>
      </c>
    </row>
    <row r="20" spans="1:4" ht="15" thickBot="1" x14ac:dyDescent="0.35"/>
    <row r="21" spans="1:4" ht="16.2" thickBot="1" x14ac:dyDescent="0.35">
      <c r="A21" s="1"/>
      <c r="B21" s="2" t="s">
        <v>0</v>
      </c>
      <c r="C21" s="2" t="s">
        <v>1</v>
      </c>
      <c r="D21" s="2" t="s">
        <v>2</v>
      </c>
    </row>
    <row r="22" spans="1:4" ht="31.8" thickBot="1" x14ac:dyDescent="0.35">
      <c r="A22" s="3" t="s">
        <v>13</v>
      </c>
      <c r="B22" s="4">
        <f>B19</f>
        <v>55000</v>
      </c>
      <c r="C22" s="4">
        <f>C19</f>
        <v>90000</v>
      </c>
      <c r="D22" s="4">
        <f>D19</f>
        <v>90000</v>
      </c>
    </row>
    <row r="23" spans="1:4" ht="31.8" thickBot="1" x14ac:dyDescent="0.35">
      <c r="A23" s="3" t="s">
        <v>14</v>
      </c>
      <c r="B23" s="5">
        <v>3</v>
      </c>
      <c r="C23" s="5">
        <v>3</v>
      </c>
      <c r="D23" s="5">
        <v>3</v>
      </c>
    </row>
    <row r="24" spans="1:4" ht="31.8" thickBot="1" x14ac:dyDescent="0.35">
      <c r="A24" s="3" t="s">
        <v>15</v>
      </c>
      <c r="B24" s="5">
        <f>B22*B23</f>
        <v>165000</v>
      </c>
      <c r="C24" s="5">
        <f>C22*C23</f>
        <v>270000</v>
      </c>
      <c r="D24" s="5">
        <f>D22*D23</f>
        <v>270000</v>
      </c>
    </row>
    <row r="25" spans="1:4" ht="15" thickBot="1" x14ac:dyDescent="0.35"/>
    <row r="26" spans="1:4" ht="16.2" thickBot="1" x14ac:dyDescent="0.35">
      <c r="A26" s="1"/>
      <c r="B26" s="2" t="s">
        <v>0</v>
      </c>
      <c r="C26" s="2" t="s">
        <v>1</v>
      </c>
      <c r="D26" s="2" t="s">
        <v>2</v>
      </c>
    </row>
    <row r="27" spans="1:4" ht="16.2" thickBot="1" x14ac:dyDescent="0.35">
      <c r="A27" s="3" t="s">
        <v>7</v>
      </c>
      <c r="B27" s="4">
        <v>10000</v>
      </c>
      <c r="C27" s="4">
        <v>40000</v>
      </c>
      <c r="D27" s="4">
        <v>30000</v>
      </c>
    </row>
    <row r="28" spans="1:4" ht="16.2" thickBot="1" x14ac:dyDescent="0.35">
      <c r="A28" s="3" t="s">
        <v>8</v>
      </c>
      <c r="B28" s="4">
        <v>40000</v>
      </c>
      <c r="C28" s="4">
        <v>30000</v>
      </c>
      <c r="D28" s="4">
        <v>20000</v>
      </c>
    </row>
    <row r="29" spans="1:4" ht="15" thickBot="1" x14ac:dyDescent="0.35"/>
    <row r="30" spans="1:4" ht="16.2" thickBot="1" x14ac:dyDescent="0.35">
      <c r="A30" s="1"/>
      <c r="B30" s="2" t="s">
        <v>0</v>
      </c>
      <c r="C30" s="2" t="s">
        <v>1</v>
      </c>
      <c r="D30" s="2" t="s">
        <v>2</v>
      </c>
    </row>
    <row r="31" spans="1:4" ht="31.8" thickBot="1" x14ac:dyDescent="0.35">
      <c r="A31" s="3" t="s">
        <v>15</v>
      </c>
      <c r="B31" s="5">
        <f>B24</f>
        <v>165000</v>
      </c>
      <c r="C31" s="5">
        <f t="shared" ref="C31:D31" si="0">C24</f>
        <v>270000</v>
      </c>
      <c r="D31" s="5">
        <f t="shared" si="0"/>
        <v>270000</v>
      </c>
    </row>
    <row r="32" spans="1:4" ht="16.2" thickBot="1" x14ac:dyDescent="0.35">
      <c r="A32" s="3" t="s">
        <v>16</v>
      </c>
      <c r="B32" s="4">
        <f>B27</f>
        <v>10000</v>
      </c>
      <c r="C32" s="4">
        <f t="shared" ref="C32:D32" si="1">C27</f>
        <v>40000</v>
      </c>
      <c r="D32" s="4">
        <f t="shared" si="1"/>
        <v>30000</v>
      </c>
    </row>
    <row r="33" spans="1:4" ht="16.2" thickBot="1" x14ac:dyDescent="0.35">
      <c r="A33" s="3" t="s">
        <v>17</v>
      </c>
      <c r="B33" s="4">
        <f>B28</f>
        <v>40000</v>
      </c>
      <c r="C33" s="4">
        <f t="shared" ref="C33:D33" si="2">C28</f>
        <v>30000</v>
      </c>
      <c r="D33" s="4">
        <f t="shared" si="2"/>
        <v>20000</v>
      </c>
    </row>
    <row r="34" spans="1:4" ht="16.2" thickBot="1" x14ac:dyDescent="0.35">
      <c r="A34" s="3" t="s">
        <v>18</v>
      </c>
      <c r="B34" s="4">
        <f>B31-B32+B33</f>
        <v>195000</v>
      </c>
      <c r="C34" s="4">
        <f t="shared" ref="C34:D34" si="3">C31-C32+C33</f>
        <v>260000</v>
      </c>
      <c r="D34" s="4">
        <f t="shared" si="3"/>
        <v>260000</v>
      </c>
    </row>
    <row r="35" spans="1:4" ht="15" thickBot="1" x14ac:dyDescent="0.35"/>
    <row r="36" spans="1:4" ht="16.2" thickBot="1" x14ac:dyDescent="0.35">
      <c r="A36" s="1"/>
      <c r="B36" s="2" t="s">
        <v>0</v>
      </c>
      <c r="C36" s="2" t="s">
        <v>1</v>
      </c>
      <c r="D36" s="2" t="s">
        <v>2</v>
      </c>
    </row>
    <row r="37" spans="1:4" ht="31.8" thickBot="1" x14ac:dyDescent="0.35">
      <c r="A37" s="3" t="s">
        <v>19</v>
      </c>
      <c r="B37" s="4">
        <f>B34</f>
        <v>195000</v>
      </c>
      <c r="C37" s="4">
        <f t="shared" ref="C37:D37" si="4">C34</f>
        <v>260000</v>
      </c>
      <c r="D37" s="4">
        <f t="shared" si="4"/>
        <v>260000</v>
      </c>
    </row>
    <row r="38" spans="1:4" ht="31.8" thickBot="1" x14ac:dyDescent="0.35">
      <c r="A38" s="3" t="s">
        <v>20</v>
      </c>
      <c r="B38" s="5">
        <v>3.45</v>
      </c>
      <c r="C38" s="5">
        <v>4.1399999999999997</v>
      </c>
      <c r="D38" s="5">
        <v>5.3</v>
      </c>
    </row>
    <row r="39" spans="1:4" ht="16.2" thickBot="1" x14ac:dyDescent="0.35">
      <c r="A39" s="3" t="s">
        <v>18</v>
      </c>
      <c r="B39" s="5">
        <f>B37*B38</f>
        <v>672750</v>
      </c>
      <c r="C39" s="5">
        <f t="shared" ref="C39:D39" si="5">C37*C38</f>
        <v>1076400</v>
      </c>
      <c r="D39" s="5">
        <f t="shared" si="5"/>
        <v>1378000</v>
      </c>
    </row>
    <row r="40" spans="1:4" ht="15" thickBot="1" x14ac:dyDescent="0.35"/>
    <row r="41" spans="1:4" ht="16.2" thickBot="1" x14ac:dyDescent="0.35">
      <c r="A41" s="1"/>
      <c r="B41" s="2" t="s">
        <v>0</v>
      </c>
      <c r="C41" s="2" t="s">
        <v>1</v>
      </c>
      <c r="D41" s="2" t="s">
        <v>2</v>
      </c>
    </row>
    <row r="42" spans="1:4" ht="31.8" thickBot="1" x14ac:dyDescent="0.35">
      <c r="A42" s="3" t="s">
        <v>12</v>
      </c>
      <c r="B42" s="4">
        <f>B22</f>
        <v>55000</v>
      </c>
      <c r="C42" s="4">
        <f t="shared" ref="C42:D42" si="6">C22</f>
        <v>90000</v>
      </c>
      <c r="D42" s="4">
        <f t="shared" si="6"/>
        <v>90000</v>
      </c>
    </row>
    <row r="43" spans="1:4" ht="16.2" thickBot="1" x14ac:dyDescent="0.35">
      <c r="A43" s="3" t="s">
        <v>21</v>
      </c>
      <c r="B43" s="5">
        <v>1.5</v>
      </c>
      <c r="C43" s="5">
        <v>1.5</v>
      </c>
      <c r="D43" s="5">
        <v>1.5</v>
      </c>
    </row>
    <row r="44" spans="1:4" ht="16.2" thickBot="1" x14ac:dyDescent="0.35">
      <c r="A44" s="3" t="s">
        <v>22</v>
      </c>
      <c r="B44" s="5">
        <f>B42*B43</f>
        <v>82500</v>
      </c>
      <c r="C44" s="5">
        <f t="shared" ref="C44:D44" si="7">C42*C43</f>
        <v>135000</v>
      </c>
      <c r="D44" s="5">
        <f t="shared" si="7"/>
        <v>135000</v>
      </c>
    </row>
    <row r="46" spans="1:4" ht="15" thickBot="1" x14ac:dyDescent="0.35"/>
    <row r="47" spans="1:4" ht="16.2" thickBot="1" x14ac:dyDescent="0.35">
      <c r="A47" s="1"/>
      <c r="B47" s="2" t="s">
        <v>0</v>
      </c>
      <c r="C47" s="2" t="s">
        <v>1</v>
      </c>
      <c r="D47" s="2" t="s">
        <v>2</v>
      </c>
    </row>
    <row r="48" spans="1:4" ht="16.2" thickBot="1" x14ac:dyDescent="0.35">
      <c r="A48" s="3" t="s">
        <v>23</v>
      </c>
      <c r="B48" s="5">
        <f>B44</f>
        <v>82500</v>
      </c>
      <c r="C48" s="5">
        <f t="shared" ref="C48:D48" si="8">C44</f>
        <v>135000</v>
      </c>
      <c r="D48" s="5">
        <f t="shared" si="8"/>
        <v>135000</v>
      </c>
    </row>
    <row r="49" spans="1:4" ht="16.2" thickBot="1" x14ac:dyDescent="0.35">
      <c r="A49" s="3" t="s">
        <v>24</v>
      </c>
      <c r="B49" s="5">
        <v>2.2999999999999998</v>
      </c>
      <c r="C49" s="5">
        <v>2.76</v>
      </c>
      <c r="D49" s="5">
        <v>3.53</v>
      </c>
    </row>
    <row r="50" spans="1:4" ht="16.2" thickBot="1" x14ac:dyDescent="0.35">
      <c r="A50" s="3" t="s">
        <v>25</v>
      </c>
      <c r="B50" s="5">
        <f>B48*B49</f>
        <v>189749.99999999997</v>
      </c>
      <c r="C50" s="5">
        <f t="shared" ref="C50:D50" si="9">C48*C49</f>
        <v>372600</v>
      </c>
      <c r="D50" s="5">
        <f t="shared" si="9"/>
        <v>476550</v>
      </c>
    </row>
    <row r="51" spans="1:4" ht="15" thickBot="1" x14ac:dyDescent="0.35"/>
    <row r="52" spans="1:4" ht="16.2" thickBot="1" x14ac:dyDescent="0.35">
      <c r="A52" s="1"/>
      <c r="B52" s="2" t="s">
        <v>0</v>
      </c>
      <c r="C52" s="2" t="s">
        <v>1</v>
      </c>
      <c r="D52" s="2" t="s">
        <v>2</v>
      </c>
    </row>
    <row r="53" spans="1:4" ht="31.8" thickBot="1" x14ac:dyDescent="0.35">
      <c r="A53" s="3" t="s">
        <v>26</v>
      </c>
      <c r="B53" s="5">
        <f>B39</f>
        <v>672750</v>
      </c>
      <c r="C53" s="5">
        <f t="shared" ref="C53:D53" si="10">C39</f>
        <v>1076400</v>
      </c>
      <c r="D53" s="5">
        <f t="shared" si="10"/>
        <v>1378000</v>
      </c>
    </row>
    <row r="54" spans="1:4" ht="31.8" thickBot="1" x14ac:dyDescent="0.35">
      <c r="A54" s="3" t="s">
        <v>27</v>
      </c>
      <c r="B54" s="5">
        <f>B53*18%</f>
        <v>121095</v>
      </c>
      <c r="C54" s="5">
        <f t="shared" ref="C54:D54" si="11">C53*18%</f>
        <v>193752</v>
      </c>
      <c r="D54" s="5">
        <f t="shared" si="11"/>
        <v>248040</v>
      </c>
    </row>
    <row r="56" spans="1:4" ht="15" thickBot="1" x14ac:dyDescent="0.35"/>
    <row r="57" spans="1:4" ht="16.2" thickBot="1" x14ac:dyDescent="0.35">
      <c r="A57" s="1"/>
      <c r="B57" s="2" t="s">
        <v>0</v>
      </c>
      <c r="C57" s="2" t="s">
        <v>1</v>
      </c>
      <c r="D57" s="2" t="s">
        <v>2</v>
      </c>
    </row>
    <row r="58" spans="1:4" ht="31.8" thickBot="1" x14ac:dyDescent="0.35">
      <c r="A58" s="3" t="s">
        <v>28</v>
      </c>
      <c r="B58" s="5">
        <f>B8</f>
        <v>414000</v>
      </c>
      <c r="C58" s="5">
        <f t="shared" ref="C58:D58" si="12">C8</f>
        <v>792000</v>
      </c>
      <c r="D58" s="5">
        <f t="shared" si="12"/>
        <v>1260000</v>
      </c>
    </row>
    <row r="59" spans="1:4" ht="31.8" thickBot="1" x14ac:dyDescent="0.35">
      <c r="A59" s="3" t="s">
        <v>29</v>
      </c>
      <c r="B59" s="5">
        <f>B54</f>
        <v>121095</v>
      </c>
      <c r="C59" s="5">
        <f t="shared" ref="C59:D59" si="13">C54</f>
        <v>193752</v>
      </c>
      <c r="D59" s="5">
        <f t="shared" si="13"/>
        <v>248040</v>
      </c>
    </row>
    <row r="60" spans="1:4" ht="31.8" thickBot="1" x14ac:dyDescent="0.35">
      <c r="A60" s="3" t="s">
        <v>37</v>
      </c>
      <c r="B60" s="5">
        <f>B58-B59</f>
        <v>292905</v>
      </c>
      <c r="C60" s="5">
        <f t="shared" ref="C60:D60" si="14">C58-C59</f>
        <v>598248</v>
      </c>
      <c r="D60" s="5">
        <f t="shared" si="14"/>
        <v>1011960</v>
      </c>
    </row>
    <row r="62" spans="1:4" ht="15" thickBot="1" x14ac:dyDescent="0.35"/>
    <row r="63" spans="1:4" ht="16.2" thickBot="1" x14ac:dyDescent="0.35">
      <c r="A63" s="1"/>
      <c r="B63" s="2" t="s">
        <v>0</v>
      </c>
      <c r="C63" s="2" t="s">
        <v>1</v>
      </c>
      <c r="D63" s="2" t="s">
        <v>2</v>
      </c>
    </row>
    <row r="64" spans="1:4" ht="16.2" thickBot="1" x14ac:dyDescent="0.35">
      <c r="A64" s="3" t="s">
        <v>30</v>
      </c>
      <c r="B64" s="5">
        <v>0</v>
      </c>
      <c r="C64" s="10">
        <f>B71</f>
        <v>1144595</v>
      </c>
      <c r="D64" s="10">
        <f>C71</f>
        <v>3497347</v>
      </c>
    </row>
    <row r="65" spans="1:4" ht="31.8" thickBot="1" x14ac:dyDescent="0.35">
      <c r="A65" s="3" t="s">
        <v>31</v>
      </c>
      <c r="B65" s="5"/>
      <c r="C65" s="5"/>
      <c r="D65" s="5"/>
    </row>
    <row r="66" spans="1:4" ht="16.2" thickBot="1" x14ac:dyDescent="0.35">
      <c r="A66" s="3" t="s">
        <v>9</v>
      </c>
      <c r="B66" s="5">
        <f>B4</f>
        <v>2300000</v>
      </c>
      <c r="C66" s="5">
        <f>C4</f>
        <v>4400000</v>
      </c>
      <c r="D66" s="5">
        <f>D4</f>
        <v>7000000</v>
      </c>
    </row>
    <row r="67" spans="1:4" ht="16.2" thickBot="1" x14ac:dyDescent="0.35">
      <c r="A67" s="3" t="s">
        <v>32</v>
      </c>
      <c r="B67" s="5"/>
      <c r="C67" s="5"/>
      <c r="D67" s="5"/>
    </row>
    <row r="68" spans="1:4" ht="16.2" thickBot="1" x14ac:dyDescent="0.35">
      <c r="A68" s="3" t="s">
        <v>33</v>
      </c>
      <c r="B68" s="5">
        <f>B39</f>
        <v>672750</v>
      </c>
      <c r="C68" s="5">
        <f>C39</f>
        <v>1076400</v>
      </c>
      <c r="D68" s="5">
        <f>D39</f>
        <v>1378000</v>
      </c>
    </row>
    <row r="69" spans="1:4" ht="16.2" thickBot="1" x14ac:dyDescent="0.35">
      <c r="A69" s="3" t="s">
        <v>34</v>
      </c>
      <c r="B69" s="5">
        <f>B50</f>
        <v>189749.99999999997</v>
      </c>
      <c r="C69" s="5">
        <f>C50</f>
        <v>372600</v>
      </c>
      <c r="D69" s="5">
        <f>D50</f>
        <v>476550</v>
      </c>
    </row>
    <row r="70" spans="1:4" ht="31.8" thickBot="1" x14ac:dyDescent="0.35">
      <c r="A70" s="3" t="s">
        <v>35</v>
      </c>
      <c r="B70" s="5">
        <f>B60</f>
        <v>292905</v>
      </c>
      <c r="C70" s="5">
        <f>C60</f>
        <v>598248</v>
      </c>
      <c r="D70" s="5">
        <f>D60</f>
        <v>1011960</v>
      </c>
    </row>
    <row r="71" spans="1:4" ht="16.2" thickBot="1" x14ac:dyDescent="0.35">
      <c r="A71" s="3" t="s">
        <v>36</v>
      </c>
      <c r="B71" s="5">
        <f>B66-B68-B69-B70</f>
        <v>1144595</v>
      </c>
      <c r="C71" s="5">
        <f>(C64+C66)-C68-C69-C70</f>
        <v>3497347</v>
      </c>
      <c r="D71" s="5">
        <f>D64+D66-D68-D69-D70</f>
        <v>7630837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Unidade Fatima</dc:creator>
  <cp:lastModifiedBy>Laboratorio Unidade Fatima</cp:lastModifiedBy>
  <dcterms:created xsi:type="dcterms:W3CDTF">2025-09-19T23:58:13Z</dcterms:created>
  <dcterms:modified xsi:type="dcterms:W3CDTF">2025-09-20T00:30:07Z</dcterms:modified>
</cp:coreProperties>
</file>