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Meus Projetos\Projetos Python\Salvar-Roteiros-com-Python\dataset\"/>
    </mc:Choice>
  </mc:AlternateContent>
  <xr:revisionPtr revIDLastSave="0" documentId="13_ncr:1_{B25A566F-E48A-4803-9E88-DD6ACB61B8BA}" xr6:coauthVersionLast="36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dutos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B218" i="2" l="1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</calcChain>
</file>

<file path=xl/sharedStrings.xml><?xml version="1.0" encoding="utf-8"?>
<sst xmlns="http://schemas.openxmlformats.org/spreadsheetml/2006/main" count="226" uniqueCount="226">
  <si>
    <t>60183</t>
  </si>
  <si>
    <t>60185</t>
  </si>
  <si>
    <t>60186</t>
  </si>
  <si>
    <t>60187</t>
  </si>
  <si>
    <t>60188</t>
  </si>
  <si>
    <t>60189</t>
  </si>
  <si>
    <t>60190</t>
  </si>
  <si>
    <t>60191</t>
  </si>
  <si>
    <t>60192</t>
  </si>
  <si>
    <t>60193</t>
  </si>
  <si>
    <t>60194</t>
  </si>
  <si>
    <t>60195</t>
  </si>
  <si>
    <t>60199</t>
  </si>
  <si>
    <t>60209</t>
  </si>
  <si>
    <t>60210</t>
  </si>
  <si>
    <t>60211</t>
  </si>
  <si>
    <t>60212</t>
  </si>
  <si>
    <t>60213</t>
  </si>
  <si>
    <t>60214</t>
  </si>
  <si>
    <t>60215</t>
  </si>
  <si>
    <t>60216</t>
  </si>
  <si>
    <t>60217</t>
  </si>
  <si>
    <t>60218</t>
  </si>
  <si>
    <t>60219</t>
  </si>
  <si>
    <t>60220</t>
  </si>
  <si>
    <t>60221</t>
  </si>
  <si>
    <t>60222</t>
  </si>
  <si>
    <t>60223</t>
  </si>
  <si>
    <t>60224</t>
  </si>
  <si>
    <t>60225</t>
  </si>
  <si>
    <t>60226</t>
  </si>
  <si>
    <t>60227</t>
  </si>
  <si>
    <t>60228</t>
  </si>
  <si>
    <t>60229</t>
  </si>
  <si>
    <t>60230</t>
  </si>
  <si>
    <t>60231</t>
  </si>
  <si>
    <t>60232</t>
  </si>
  <si>
    <t>60236</t>
  </si>
  <si>
    <t>60237</t>
  </si>
  <si>
    <t>60238</t>
  </si>
  <si>
    <t>60239</t>
  </si>
  <si>
    <t>60240</t>
  </si>
  <si>
    <t>60241</t>
  </si>
  <si>
    <t>60242</t>
  </si>
  <si>
    <t>60243</t>
  </si>
  <si>
    <t>60244</t>
  </si>
  <si>
    <t>60245</t>
  </si>
  <si>
    <t>60246</t>
  </si>
  <si>
    <t>60247</t>
  </si>
  <si>
    <t>60249</t>
  </si>
  <si>
    <t>60250</t>
  </si>
  <si>
    <t>60251</t>
  </si>
  <si>
    <t>60252</t>
  </si>
  <si>
    <t>60253</t>
  </si>
  <si>
    <t>60254</t>
  </si>
  <si>
    <t>60256</t>
  </si>
  <si>
    <t>60257</t>
  </si>
  <si>
    <t>60258</t>
  </si>
  <si>
    <t>60259</t>
  </si>
  <si>
    <t>60260</t>
  </si>
  <si>
    <t>60261</t>
  </si>
  <si>
    <t>60262</t>
  </si>
  <si>
    <t>60263</t>
  </si>
  <si>
    <t>60264</t>
  </si>
  <si>
    <t>60265</t>
  </si>
  <si>
    <t>60266</t>
  </si>
  <si>
    <t>60271</t>
  </si>
  <si>
    <t>60272</t>
  </si>
  <si>
    <t>60273</t>
  </si>
  <si>
    <t>60274</t>
  </si>
  <si>
    <t>60275</t>
  </si>
  <si>
    <t>60276</t>
  </si>
  <si>
    <t>60277</t>
  </si>
  <si>
    <t>60278</t>
  </si>
  <si>
    <t>60283</t>
  </si>
  <si>
    <t>60284</t>
  </si>
  <si>
    <t>60285</t>
  </si>
  <si>
    <t>60286</t>
  </si>
  <si>
    <t>60291</t>
  </si>
  <si>
    <t>60292</t>
  </si>
  <si>
    <t>60293</t>
  </si>
  <si>
    <t>60294</t>
  </si>
  <si>
    <t>60295</t>
  </si>
  <si>
    <t>60296</t>
  </si>
  <si>
    <t>60297</t>
  </si>
  <si>
    <t>60298</t>
  </si>
  <si>
    <t>60299</t>
  </si>
  <si>
    <t>60300</t>
  </si>
  <si>
    <t>60302</t>
  </si>
  <si>
    <t>60303</t>
  </si>
  <si>
    <t>60306</t>
  </si>
  <si>
    <t>60307</t>
  </si>
  <si>
    <t>60308</t>
  </si>
  <si>
    <t>60309</t>
  </si>
  <si>
    <t>60310</t>
  </si>
  <si>
    <t>60311</t>
  </si>
  <si>
    <t>60312</t>
  </si>
  <si>
    <t>60313</t>
  </si>
  <si>
    <t>60318</t>
  </si>
  <si>
    <t>60325</t>
  </si>
  <si>
    <t>60328</t>
  </si>
  <si>
    <t>60332</t>
  </si>
  <si>
    <t>60333</t>
  </si>
  <si>
    <t>60335</t>
  </si>
  <si>
    <t>60336</t>
  </si>
  <si>
    <t>60337</t>
  </si>
  <si>
    <t>60338</t>
  </si>
  <si>
    <t>60339</t>
  </si>
  <si>
    <t>60340</t>
  </si>
  <si>
    <t>60341</t>
  </si>
  <si>
    <t>60345</t>
  </si>
  <si>
    <t>60346</t>
  </si>
  <si>
    <t>60347</t>
  </si>
  <si>
    <t>60348</t>
  </si>
  <si>
    <t>60349</t>
  </si>
  <si>
    <t>60350</t>
  </si>
  <si>
    <t>60351</t>
  </si>
  <si>
    <t>60352</t>
  </si>
  <si>
    <t>60353</t>
  </si>
  <si>
    <t>60354</t>
  </si>
  <si>
    <t>60355</t>
  </si>
  <si>
    <t>60359</t>
  </si>
  <si>
    <t>60360</t>
  </si>
  <si>
    <t>60361</t>
  </si>
  <si>
    <t>60362</t>
  </si>
  <si>
    <t>60363</t>
  </si>
  <si>
    <t>60364</t>
  </si>
  <si>
    <t>60367</t>
  </si>
  <si>
    <t>60368</t>
  </si>
  <si>
    <t>60369</t>
  </si>
  <si>
    <t>60372</t>
  </si>
  <si>
    <t>60373</t>
  </si>
  <si>
    <t>60374</t>
  </si>
  <si>
    <t>60375</t>
  </si>
  <si>
    <t>60376</t>
  </si>
  <si>
    <t>60377</t>
  </si>
  <si>
    <t>60378</t>
  </si>
  <si>
    <t>60381</t>
  </si>
  <si>
    <t>60382</t>
  </si>
  <si>
    <t>60383</t>
  </si>
  <si>
    <t>60384</t>
  </si>
  <si>
    <t>60385</t>
  </si>
  <si>
    <t>60390</t>
  </si>
  <si>
    <t>60391</t>
  </si>
  <si>
    <t>60392</t>
  </si>
  <si>
    <t>60393</t>
  </si>
  <si>
    <t>60394</t>
  </si>
  <si>
    <t>60395</t>
  </si>
  <si>
    <t>60396</t>
  </si>
  <si>
    <t>60397</t>
  </si>
  <si>
    <t>60398</t>
  </si>
  <si>
    <t>60411</t>
  </si>
  <si>
    <t>60412</t>
  </si>
  <si>
    <t>60413</t>
  </si>
  <si>
    <t>60414</t>
  </si>
  <si>
    <t>60415</t>
  </si>
  <si>
    <t>60416</t>
  </si>
  <si>
    <t>60417</t>
  </si>
  <si>
    <t>60418</t>
  </si>
  <si>
    <t>60419</t>
  </si>
  <si>
    <t>60424</t>
  </si>
  <si>
    <t>60425</t>
  </si>
  <si>
    <t>60426</t>
  </si>
  <si>
    <t>60427</t>
  </si>
  <si>
    <t>60430</t>
  </si>
  <si>
    <t>60431</t>
  </si>
  <si>
    <t>60432</t>
  </si>
  <si>
    <t>60433</t>
  </si>
  <si>
    <t>60434</t>
  </si>
  <si>
    <t>60435</t>
  </si>
  <si>
    <t>60440</t>
  </si>
  <si>
    <t>60441</t>
  </si>
  <si>
    <t>60442</t>
  </si>
  <si>
    <t>60443</t>
  </si>
  <si>
    <t>60444</t>
  </si>
  <si>
    <t>60445</t>
  </si>
  <si>
    <t>60446</t>
  </si>
  <si>
    <t>60447</t>
  </si>
  <si>
    <t>60448</t>
  </si>
  <si>
    <t>60449</t>
  </si>
  <si>
    <t>60450</t>
  </si>
  <si>
    <t>60451</t>
  </si>
  <si>
    <t>60452</t>
  </si>
  <si>
    <t>60453</t>
  </si>
  <si>
    <t>60455</t>
  </si>
  <si>
    <t>60458</t>
  </si>
  <si>
    <t>60459</t>
  </si>
  <si>
    <t>60462</t>
  </si>
  <si>
    <t>60464</t>
  </si>
  <si>
    <t>60465</t>
  </si>
  <si>
    <t>60466</t>
  </si>
  <si>
    <t>60467</t>
  </si>
  <si>
    <t>60468</t>
  </si>
  <si>
    <t>60469</t>
  </si>
  <si>
    <t>60470</t>
  </si>
  <si>
    <t>60472</t>
  </si>
  <si>
    <t>60473</t>
  </si>
  <si>
    <t>60474</t>
  </si>
  <si>
    <t>60475</t>
  </si>
  <si>
    <t>60476</t>
  </si>
  <si>
    <t>60477</t>
  </si>
  <si>
    <t>60478</t>
  </si>
  <si>
    <t>60479</t>
  </si>
  <si>
    <t>60480</t>
  </si>
  <si>
    <t>60481</t>
  </si>
  <si>
    <t>60484</t>
  </si>
  <si>
    <t>60486</t>
  </si>
  <si>
    <t>60487</t>
  </si>
  <si>
    <t>60488</t>
  </si>
  <si>
    <t>60489</t>
  </si>
  <si>
    <t>60490</t>
  </si>
  <si>
    <t>60493</t>
  </si>
  <si>
    <t>60494</t>
  </si>
  <si>
    <t>60495</t>
  </si>
  <si>
    <t>60496</t>
  </si>
  <si>
    <t>60497</t>
  </si>
  <si>
    <t>60498</t>
  </si>
  <si>
    <t>60499</t>
  </si>
  <si>
    <t>60500</t>
  </si>
  <si>
    <t>60501</t>
  </si>
  <si>
    <t>60503</t>
  </si>
  <si>
    <t>60504</t>
  </si>
  <si>
    <t>60505</t>
  </si>
  <si>
    <t>60506</t>
  </si>
  <si>
    <t>60511</t>
  </si>
  <si>
    <t>60512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</si>
</sst>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 applyFill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226"/>
  <sheetViews>
    <sheetView tabSelected="1" topLeftCell="A205" workbookViewId="0">
      <selection activeCell="A226" sqref="A22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ABD-B835-436F-8E88-A07CF94AA0C8}">
  <sheetPr codeName="Planilha2"/>
  <dimension ref="A1:B218"/>
  <sheetViews>
    <sheetView topLeftCell="A200" workbookViewId="0">
      <selection sqref="A1:C218"/>
    </sheetView>
  </sheetViews>
  <sheetFormatPr defaultRowHeight="15" x14ac:dyDescent="0.25"/>
  <cols>
    <col min="1" max="1" width="18" bestFit="1" customWidth="1"/>
  </cols>
  <sheetData>
    <row r="1" spans="1:2" x14ac:dyDescent="0.25">
      <c r="A1" t="str">
        <f>"[48501]"</f>
        <v>[48501]</v>
      </c>
      <c r="B1" t="str">
        <f>"(SA) FW15 BRANCO"</f>
        <v>(SA) FW15 BRANCO</v>
      </c>
    </row>
    <row r="2" spans="1:2" x14ac:dyDescent="0.25">
      <c r="A2" s="2" t="str">
        <f>"[47922]"</f>
        <v>[47922]</v>
      </c>
      <c r="B2" s="2" t="str">
        <f>"(SA) FW15 C/ GRAFITE"</f>
        <v>(SA) FW15 C/ GRAFITE</v>
      </c>
    </row>
    <row r="3" spans="1:2" x14ac:dyDescent="0.25">
      <c r="A3" t="str">
        <f>"[55043]"</f>
        <v>[55043]</v>
      </c>
      <c r="B3" t="str">
        <f>"(SA) FW15 G11"</f>
        <v>(SA) FW15 G11</v>
      </c>
    </row>
    <row r="4" spans="1:2" x14ac:dyDescent="0.25">
      <c r="A4" s="2" t="str">
        <f>"[57967]"</f>
        <v>[57967]</v>
      </c>
      <c r="B4" s="2" t="str">
        <f>"(SA) FW15 P"</f>
        <v>(SA) FW15 P</v>
      </c>
    </row>
    <row r="5" spans="1:2" x14ac:dyDescent="0.25">
      <c r="A5" t="str">
        <f>"[47660]"</f>
        <v>[47660]</v>
      </c>
      <c r="B5" t="str">
        <f>"(SA) FW15 PRETO"</f>
        <v>(SA) FW15 PRETO</v>
      </c>
    </row>
    <row r="6" spans="1:2" x14ac:dyDescent="0.25">
      <c r="A6" s="2" t="str">
        <f>"[48343]"</f>
        <v>[48343]</v>
      </c>
      <c r="B6" s="2" t="str">
        <f>"(SA) GPO3 B AE"</f>
        <v>(SA) GPO3 B AE</v>
      </c>
    </row>
    <row r="7" spans="1:2" x14ac:dyDescent="0.25">
      <c r="A7" t="str">
        <f>"[51920]"</f>
        <v>[51920]</v>
      </c>
      <c r="B7" t="str">
        <f>"(SA) GPO3 B AE CINZA"</f>
        <v>(SA) GPO3 B AE CINZA</v>
      </c>
    </row>
    <row r="8" spans="1:2" x14ac:dyDescent="0.25">
      <c r="A8" s="2" t="str">
        <f>"[51920]"</f>
        <v>[51920]</v>
      </c>
      <c r="B8" s="2" t="str">
        <f>"(SA) GPO3 B AE CINZA"</f>
        <v>(SA) GPO3 B AE CINZA</v>
      </c>
    </row>
    <row r="9" spans="1:2" x14ac:dyDescent="0.25">
      <c r="A9" t="str">
        <f>"[48483]"</f>
        <v>[48483]</v>
      </c>
      <c r="B9" t="str">
        <f>"(SA) GPO3 B AE GREEN LARANJA"</f>
        <v>(SA) GPO3 B AE GREEN LARANJA</v>
      </c>
    </row>
    <row r="10" spans="1:2" x14ac:dyDescent="0.25">
      <c r="A10" s="2" t="str">
        <f>"[47541]"</f>
        <v>[47541]</v>
      </c>
      <c r="B10" s="2" t="str">
        <f>"(SA) GPO3 B AE VERDE"</f>
        <v>(SA) GPO3 B AE VERDE</v>
      </c>
    </row>
    <row r="11" spans="1:2" x14ac:dyDescent="0.25">
      <c r="A11" t="str">
        <f>"[48288]"</f>
        <v>[48288]</v>
      </c>
      <c r="B11" t="str">
        <f>"(SA) GPO3 B AE VERMELHO"</f>
        <v>(SA) GPO3 B AE VERMELHO</v>
      </c>
    </row>
    <row r="12" spans="1:2" x14ac:dyDescent="0.25">
      <c r="A12" s="2" t="str">
        <f>"[48288]"</f>
        <v>[48288]</v>
      </c>
      <c r="B12" s="2" t="str">
        <f>"(SA) GPO3 B AE VERMELHO"</f>
        <v>(SA) GPO3 B AE VERMELHO</v>
      </c>
    </row>
    <row r="13" spans="1:2" x14ac:dyDescent="0.25">
      <c r="A13" t="str">
        <f>"[57548]"</f>
        <v>[57548]</v>
      </c>
      <c r="B13" t="str">
        <f>"(SA) GPO3 B CINZA"</f>
        <v>(SA) GPO3 B CINZA</v>
      </c>
    </row>
    <row r="14" spans="1:2" x14ac:dyDescent="0.25">
      <c r="A14" s="2" t="str">
        <f>"[47552]"</f>
        <v>[47552]</v>
      </c>
      <c r="B14" s="2" t="str">
        <f>"(SA) GPO3 F AE BEGE"</f>
        <v>(SA) GPO3 F AE BEGE</v>
      </c>
    </row>
    <row r="15" spans="1:2" x14ac:dyDescent="0.25">
      <c r="A15" t="str">
        <f>"[47599]"</f>
        <v>[47599]</v>
      </c>
      <c r="B15" t="str">
        <f>"(SA) GPO3 F AE VERDE"</f>
        <v>(SA) GPO3 F AE VERDE</v>
      </c>
    </row>
    <row r="16" spans="1:2" x14ac:dyDescent="0.25">
      <c r="A16" s="2" t="str">
        <f>"[54371]"</f>
        <v>[54371]</v>
      </c>
      <c r="B16" s="2" t="str">
        <f>"(SA) GPO3 F AE VERMELHO"</f>
        <v>(SA) GPO3 F AE VERMELHO</v>
      </c>
    </row>
    <row r="17" spans="1:2" x14ac:dyDescent="0.25">
      <c r="A17" t="str">
        <f>"[58360]"</f>
        <v>[58360]</v>
      </c>
      <c r="B17" t="str">
        <f>"(SA) HLU AE 30T"</f>
        <v>(SA) HLU AE 30T</v>
      </c>
    </row>
    <row r="18" spans="1:2" x14ac:dyDescent="0.25">
      <c r="A18" s="2" t="str">
        <f>"[57048]"</f>
        <v>[57048]</v>
      </c>
      <c r="B18" s="2" t="str">
        <f>"(SA) HLU CINZA COM RESINA 3017"</f>
        <v>(SA) HLU CINZA COM RESINA 3017</v>
      </c>
    </row>
    <row r="19" spans="1:2" x14ac:dyDescent="0.25">
      <c r="A19" t="str">
        <f>"[58976]"</f>
        <v>[58976]</v>
      </c>
      <c r="B19" t="str">
        <f>"(SA) HLU F AE"</f>
        <v>(SA) HLU F AE</v>
      </c>
    </row>
    <row r="20" spans="1:2" x14ac:dyDescent="0.25">
      <c r="A20" s="2" t="str">
        <f>"[53118]"</f>
        <v>[53118]</v>
      </c>
      <c r="B20" s="2" t="str">
        <f>"(SA) HLU NATURAL"</f>
        <v>(SA) HLU NATURAL</v>
      </c>
    </row>
    <row r="21" spans="1:2" x14ac:dyDescent="0.25">
      <c r="A21" t="str">
        <f>"[53174]"</f>
        <v>[53174]</v>
      </c>
      <c r="B21" t="str">
        <f>"(SA) HLU NATURAL (DERAKANE)"</f>
        <v>(SA) HLU NATURAL (DERAKANE)</v>
      </c>
    </row>
    <row r="22" spans="1:2" x14ac:dyDescent="0.25">
      <c r="A22" s="2" t="str">
        <f>"[55767]"</f>
        <v>[55767]</v>
      </c>
      <c r="B22" s="2" t="str">
        <f>"(SA) LAMINADO MATEX 34C"</f>
        <v>(SA) LAMINADO MATEX 34C</v>
      </c>
    </row>
    <row r="23" spans="1:2" x14ac:dyDescent="0.25">
      <c r="A23" t="str">
        <f>"[52692]"</f>
        <v>[52692]</v>
      </c>
      <c r="B23" t="str">
        <f>"(SA) LAMINADO TECIDO EPOXI"</f>
        <v>(SA) LAMINADO TECIDO EPOXI</v>
      </c>
    </row>
    <row r="24" spans="1:2" x14ac:dyDescent="0.25">
      <c r="A24" s="2" t="str">
        <f>"[53818]"</f>
        <v>[53818]</v>
      </c>
      <c r="B24" s="2" t="str">
        <f>"(SA) LOOP"</f>
        <v>(SA) LOOP</v>
      </c>
    </row>
    <row r="25" spans="1:2" x14ac:dyDescent="0.25">
      <c r="A25" t="str">
        <f>"[26540]"</f>
        <v>[26540]</v>
      </c>
      <c r="B25" t="str">
        <f>"(SA) MARROM AEPI 8028 A+B GALAO"</f>
        <v>(SA) MARROM AEPI 8028 A+B GALAO</v>
      </c>
    </row>
    <row r="26" spans="1:2" x14ac:dyDescent="0.25">
      <c r="A26" s="2" t="str">
        <f>"[56105]"</f>
        <v>[56105]</v>
      </c>
      <c r="B26" s="2" t="str">
        <f>"(SA) MATEX  50 SC"</f>
        <v>(SA) MATEX  50 SC</v>
      </c>
    </row>
    <row r="27" spans="1:2" x14ac:dyDescent="0.25">
      <c r="A27" t="str">
        <f>"[56899]"</f>
        <v>[56899]</v>
      </c>
      <c r="B27" t="str">
        <f>"(SA) MATEX  60 TRIAX"</f>
        <v>(SA) MATEX  60 TRIAX</v>
      </c>
    </row>
    <row r="28" spans="1:2" x14ac:dyDescent="0.25">
      <c r="A28" s="2" t="str">
        <f>"[54959]"</f>
        <v>[54959]</v>
      </c>
      <c r="B28" s="2" t="str">
        <f>"(SA) MATEX 200"</f>
        <v>(SA) MATEX 200</v>
      </c>
    </row>
    <row r="29" spans="1:2" x14ac:dyDescent="0.25">
      <c r="A29" t="str">
        <f>"[57673]"</f>
        <v>[57673]</v>
      </c>
      <c r="B29" t="str">
        <f>"(SA) MATEX 200 AE"</f>
        <v>(SA) MATEX 200 AE</v>
      </c>
    </row>
    <row r="30" spans="1:2" x14ac:dyDescent="0.25">
      <c r="A30" s="2" t="str">
        <f>"[48187]"</f>
        <v>[48187]</v>
      </c>
      <c r="B30" s="2" t="str">
        <f>"(SA) MATEX 200 AE ESTECA"</f>
        <v>(SA) MATEX 200 AE ESTECA</v>
      </c>
    </row>
    <row r="31" spans="1:2" x14ac:dyDescent="0.25">
      <c r="A31" t="str">
        <f>"[60049]"</f>
        <v>[60049]</v>
      </c>
      <c r="B31" t="str">
        <f>"(SA) MATEX 200 XB"</f>
        <v>(SA) MATEX 200 XB</v>
      </c>
    </row>
    <row r="32" spans="1:2" x14ac:dyDescent="0.25">
      <c r="A32" s="2" t="str">
        <f>"[36176]"</f>
        <v>[36176]</v>
      </c>
      <c r="B32" s="2" t="str">
        <f>"(SA) MATEX 200C"</f>
        <v>(SA) MATEX 200C</v>
      </c>
    </row>
    <row r="33" spans="1:2" x14ac:dyDescent="0.25">
      <c r="A33" t="str">
        <f>"[49096]"</f>
        <v>[49096]</v>
      </c>
      <c r="B33" t="str">
        <f>"(SA) MATEX 200C BRANCO"</f>
        <v>(SA) MATEX 200C BRANCO</v>
      </c>
    </row>
    <row r="34" spans="1:2" x14ac:dyDescent="0.25">
      <c r="A34" s="2" t="str">
        <f>"[52616]"</f>
        <v>[52616]</v>
      </c>
      <c r="B34" s="2" t="str">
        <f>"(SA) MATEX 220"</f>
        <v>(SA) MATEX 220</v>
      </c>
    </row>
    <row r="35" spans="1:2" x14ac:dyDescent="0.25">
      <c r="A35" t="str">
        <f>"[55123]"</f>
        <v>[55123]</v>
      </c>
      <c r="B35" t="str">
        <f>"(SA) MATEX 220 AE QUADRO CUNHAS"</f>
        <v>(SA) MATEX 220 AE QUADRO CUNHAS</v>
      </c>
    </row>
    <row r="36" spans="1:2" x14ac:dyDescent="0.25">
      <c r="A36" s="2" t="str">
        <f>"[19267]"</f>
        <v>[19267]</v>
      </c>
      <c r="B36" s="2" t="str">
        <f>"(SA) MATEX 220C AE AMARELO"</f>
        <v>(SA) MATEX 220C AE AMARELO</v>
      </c>
    </row>
    <row r="37" spans="1:2" x14ac:dyDescent="0.25">
      <c r="A37" t="str">
        <f>"[51741]"</f>
        <v>[51741]</v>
      </c>
      <c r="B37" t="str">
        <f>"(SA) MATEX 220C PLUS AMARELO"</f>
        <v>(SA) MATEX 220C PLUS AMARELO</v>
      </c>
    </row>
    <row r="38" spans="1:2" x14ac:dyDescent="0.25">
      <c r="A38" s="2" t="str">
        <f>"[50709]"</f>
        <v>[50709]</v>
      </c>
      <c r="B38" s="2" t="str">
        <f>"(SA) MATEX 300 AE"</f>
        <v>(SA) MATEX 300 AE</v>
      </c>
    </row>
    <row r="39" spans="1:2" x14ac:dyDescent="0.25">
      <c r="A39" t="str">
        <f>"[47826]"</f>
        <v>[47826]</v>
      </c>
      <c r="B39" t="str">
        <f>"(SA) MATEX 300C"</f>
        <v>(SA) MATEX 300C</v>
      </c>
    </row>
    <row r="40" spans="1:2" x14ac:dyDescent="0.25">
      <c r="A40" s="2" t="str">
        <f>"[50337]"</f>
        <v>[50337]</v>
      </c>
      <c r="B40" s="2" t="str">
        <f>"(SA) MATEX 300C AMARELO"</f>
        <v>(SA) MATEX 300C AMARELO</v>
      </c>
    </row>
    <row r="41" spans="1:2" x14ac:dyDescent="0.25">
      <c r="A41" t="str">
        <f>"[20546]"</f>
        <v>[20546]</v>
      </c>
      <c r="B41" t="str">
        <f>"(SA) MATEX 34"</f>
        <v>(SA) MATEX 34</v>
      </c>
    </row>
    <row r="42" spans="1:2" x14ac:dyDescent="0.25">
      <c r="A42" s="2" t="str">
        <f>"[49484]"</f>
        <v>[49484]</v>
      </c>
      <c r="B42" s="2" t="str">
        <f>"(SA) MATEX 34 AE"</f>
        <v>(SA) MATEX 34 AE</v>
      </c>
    </row>
    <row r="43" spans="1:2" x14ac:dyDescent="0.25">
      <c r="A43" t="str">
        <f>"[59738]"</f>
        <v>[59738]</v>
      </c>
      <c r="B43" t="str">
        <f>"(SA) MATEX 34 AE XB"</f>
        <v>(SA) MATEX 34 AE XB</v>
      </c>
    </row>
    <row r="44" spans="1:2" x14ac:dyDescent="0.25">
      <c r="A44" s="2" t="str">
        <f>"[52699]"</f>
        <v>[52699]</v>
      </c>
      <c r="B44" s="2" t="str">
        <f>"(SA) MATEX 34C MOMENTIVE BRANCO"</f>
        <v>(SA) MATEX 34C MOMENTIVE BRANCO</v>
      </c>
    </row>
    <row r="45" spans="1:2" x14ac:dyDescent="0.25">
      <c r="A45" t="str">
        <f>"[52698]"</f>
        <v>[52698]</v>
      </c>
      <c r="B45" t="str">
        <f>"(SA) MATEX 34C MOMENTIVE CINZA"</f>
        <v>(SA) MATEX 34C MOMENTIVE CINZA</v>
      </c>
    </row>
    <row r="46" spans="1:2" x14ac:dyDescent="0.25">
      <c r="A46" s="2" t="str">
        <f>"[47547]"</f>
        <v>[47547]</v>
      </c>
      <c r="B46" s="2" t="str">
        <f>"(SA) MATEX 42 AE"</f>
        <v>(SA) MATEX 42 AE</v>
      </c>
    </row>
    <row r="47" spans="1:2" x14ac:dyDescent="0.25">
      <c r="A47" t="str">
        <f>"[54461]"</f>
        <v>[54461]</v>
      </c>
      <c r="B47" t="str">
        <f>"(SA) MATEX 44"</f>
        <v>(SA) MATEX 44</v>
      </c>
    </row>
    <row r="48" spans="1:2" x14ac:dyDescent="0.25">
      <c r="A48" s="2" t="str">
        <f>"[36261]"</f>
        <v>[36261]</v>
      </c>
      <c r="B48" s="2" t="str">
        <f>"(SA) MATEX 44 AE"</f>
        <v>(SA) MATEX 44 AE</v>
      </c>
    </row>
    <row r="49" spans="1:2" x14ac:dyDescent="0.25">
      <c r="A49" t="str">
        <f>"[49445]"</f>
        <v>[49445]</v>
      </c>
      <c r="B49" t="str">
        <f>"(SA) MATEX 44 AE VERDE"</f>
        <v>(SA) MATEX 44 AE VERDE</v>
      </c>
    </row>
    <row r="50" spans="1:2" x14ac:dyDescent="0.25">
      <c r="A50" s="2" t="str">
        <f>"[47468]"</f>
        <v>[47468]</v>
      </c>
      <c r="B50" s="2" t="str">
        <f>"(SA) MATEX 47C"</f>
        <v>(SA) MATEX 47C</v>
      </c>
    </row>
    <row r="51" spans="1:2" x14ac:dyDescent="0.25">
      <c r="A51" t="str">
        <f>"[47468]"</f>
        <v>[47468]</v>
      </c>
      <c r="B51" t="str">
        <f>"(SA) MATEX 47C"</f>
        <v>(SA) MATEX 47C</v>
      </c>
    </row>
    <row r="52" spans="1:2" x14ac:dyDescent="0.25">
      <c r="A52" s="2" t="str">
        <f>"[47468]"</f>
        <v>[47468]</v>
      </c>
      <c r="B52" s="2" t="str">
        <f>"(SA) MATEX 47C"</f>
        <v>(SA) MATEX 47C</v>
      </c>
    </row>
    <row r="53" spans="1:2" x14ac:dyDescent="0.25">
      <c r="A53" t="str">
        <f>"[36113]"</f>
        <v>[36113]</v>
      </c>
      <c r="B53" t="str">
        <f>"(SA) MATEX 47C AE"</f>
        <v>(SA) MATEX 47C AE</v>
      </c>
    </row>
    <row r="54" spans="1:2" x14ac:dyDescent="0.25">
      <c r="A54" s="2" t="str">
        <f>"[54467]"</f>
        <v>[54467]</v>
      </c>
      <c r="B54" s="2" t="str">
        <f>"(SA) MATEX 47C AE VERMELHO"</f>
        <v>(SA) MATEX 47C AE VERMELHO</v>
      </c>
    </row>
    <row r="55" spans="1:2" x14ac:dyDescent="0.25">
      <c r="A55" t="str">
        <f>"[47472]"</f>
        <v>[47472]</v>
      </c>
      <c r="B55" t="str">
        <f>"(SA) MATEX 47C ANEL"</f>
        <v>(SA) MATEX 47C ANEL</v>
      </c>
    </row>
    <row r="56" spans="1:2" x14ac:dyDescent="0.25">
      <c r="A56" s="2" t="str">
        <f>"[48210]"</f>
        <v>[48210]</v>
      </c>
      <c r="B56" s="2" t="str">
        <f>"(SA) MATEX 47C LARANJA"</f>
        <v>(SA) MATEX 47C LARANJA</v>
      </c>
    </row>
    <row r="57" spans="1:2" x14ac:dyDescent="0.25">
      <c r="A57" t="str">
        <f>"[47642]"</f>
        <v>[47642]</v>
      </c>
      <c r="B57" t="str">
        <f>"(SA) MATEX 47C MARROM"</f>
        <v>(SA) MATEX 47C MARROM</v>
      </c>
    </row>
    <row r="58" spans="1:2" x14ac:dyDescent="0.25">
      <c r="A58" s="2" t="str">
        <f>"[48808]"</f>
        <v>[48808]</v>
      </c>
      <c r="B58" s="2" t="str">
        <f>"(SA) MATEX 47C MOMENTIVE"</f>
        <v>(SA) MATEX 47C MOMENTIVE</v>
      </c>
    </row>
    <row r="59" spans="1:2" x14ac:dyDescent="0.25">
      <c r="A59" t="str">
        <f>"[19247]"</f>
        <v>[19247]</v>
      </c>
      <c r="B59" t="str">
        <f>"(SA) MATEX 47C PRETO"</f>
        <v>(SA) MATEX 47C PRETO</v>
      </c>
    </row>
    <row r="60" spans="1:2" x14ac:dyDescent="0.25">
      <c r="A60" s="2" t="str">
        <f>"[48198]"</f>
        <v>[48198]</v>
      </c>
      <c r="B60" s="2" t="str">
        <f>"(SA) MATEX 47C RESINA 331 OLIN"</f>
        <v>(SA) MATEX 47C RESINA 331 OLIN</v>
      </c>
    </row>
    <row r="61" spans="1:2" x14ac:dyDescent="0.25">
      <c r="A61" t="str">
        <f>"[48199]"</f>
        <v>[48199]</v>
      </c>
      <c r="B61" t="str">
        <f>"(SA) MATEX 47C RESINA 383 OLIN"</f>
        <v>(SA) MATEX 47C RESINA 383 OLIN</v>
      </c>
    </row>
    <row r="62" spans="1:2" x14ac:dyDescent="0.25">
      <c r="A62" s="2" t="str">
        <f>"[49921]"</f>
        <v>[49921]</v>
      </c>
      <c r="B62" s="2" t="str">
        <f>"(SA) MATEX 47C TEFLON"</f>
        <v>(SA) MATEX 47C TEFLON</v>
      </c>
    </row>
    <row r="63" spans="1:2" x14ac:dyDescent="0.25">
      <c r="A63" t="str">
        <f>"[47690]"</f>
        <v>[47690]</v>
      </c>
      <c r="B63" t="str">
        <f>"(SA) MATEX 47C VERMELHO"</f>
        <v>(SA) MATEX 47C VERMELHO</v>
      </c>
    </row>
    <row r="64" spans="1:2" x14ac:dyDescent="0.25">
      <c r="A64" s="2" t="str">
        <f>"[47584]"</f>
        <v>[47584]</v>
      </c>
      <c r="B64" s="2" t="str">
        <f>"(SA) MATEX ABAFADOR AE"</f>
        <v>(SA) MATEX ABAFADOR AE</v>
      </c>
    </row>
    <row r="65" spans="1:2" x14ac:dyDescent="0.25">
      <c r="A65" t="str">
        <f>"[50415]"</f>
        <v>[50415]</v>
      </c>
      <c r="B65" t="str">
        <f>"(SA) MATEX APG 80"</f>
        <v>(SA) MATEX APG 80</v>
      </c>
    </row>
    <row r="66" spans="1:2" x14ac:dyDescent="0.25">
      <c r="A66" s="2" t="str">
        <f>"[54206]"</f>
        <v>[54206]</v>
      </c>
      <c r="B66" s="2" t="str">
        <f>"(SA) MATEX APG 80 CINZA"</f>
        <v>(SA) MATEX APG 80 CINZA</v>
      </c>
    </row>
    <row r="67" spans="1:2" x14ac:dyDescent="0.25">
      <c r="A67" t="str">
        <f>"[53043]"</f>
        <v>[53043]</v>
      </c>
      <c r="B67" t="str">
        <f>"(SA) MATEX APG AE CAPA"</f>
        <v>(SA) MATEX APG AE CAPA</v>
      </c>
    </row>
    <row r="68" spans="1:2" x14ac:dyDescent="0.25">
      <c r="A68" s="2" t="str">
        <f>"[42718]"</f>
        <v>[42718]</v>
      </c>
      <c r="B68" s="2" t="str">
        <f>"(SA) MATEX APG BORNEIRAS"</f>
        <v>(SA) MATEX APG BORNEIRAS</v>
      </c>
    </row>
    <row r="69" spans="1:2" x14ac:dyDescent="0.25">
      <c r="A69" t="str">
        <f>"[42718]"</f>
        <v>[42718]</v>
      </c>
      <c r="B69" t="str">
        <f>"(SA) MATEX APG BORNEIRAS"</f>
        <v>(SA) MATEX APG BORNEIRAS</v>
      </c>
    </row>
    <row r="70" spans="1:2" x14ac:dyDescent="0.25">
      <c r="A70" s="2" t="str">
        <f>"[51289]"</f>
        <v>[51289]</v>
      </c>
      <c r="B70" s="2" t="str">
        <f>"(SA) MATEX APG BORNEIRAS NOVO"</f>
        <v>(SA) MATEX APG BORNEIRAS NOVO</v>
      </c>
    </row>
    <row r="71" spans="1:2" x14ac:dyDescent="0.25">
      <c r="A71" t="str">
        <f>"[42784]"</f>
        <v>[42784]</v>
      </c>
      <c r="B71" t="str">
        <f>"(SA) MATEX APG BUCHA DE PASSAGEM"</f>
        <v>(SA) MATEX APG BUCHA DE PASSAGEM</v>
      </c>
    </row>
    <row r="72" spans="1:2" x14ac:dyDescent="0.25">
      <c r="A72" s="2" t="str">
        <f>"[38042]"</f>
        <v>[38042]</v>
      </c>
      <c r="B72" s="2" t="str">
        <f>"(SA) MATEX APG BUCHA ISOLANTE/COPO"</f>
        <v>(SA) MATEX APG BUCHA ISOLANTE/COPO</v>
      </c>
    </row>
    <row r="73" spans="1:2" x14ac:dyDescent="0.25">
      <c r="A73" t="str">
        <f>"[53046]"</f>
        <v>[53046]</v>
      </c>
      <c r="B73" t="str">
        <f>"(SA) MATEX APG CAPA"</f>
        <v>(SA) MATEX APG CAPA</v>
      </c>
    </row>
    <row r="74" spans="1:2" x14ac:dyDescent="0.25">
      <c r="A74" s="2" t="str">
        <f>"[54150]"</f>
        <v>[54150]</v>
      </c>
      <c r="B74" s="2" t="str">
        <f>"(SA) MATEX APG ISOLADOR VERMELHO"</f>
        <v>(SA) MATEX APG ISOLADOR VERMELHO</v>
      </c>
    </row>
    <row r="75" spans="1:2" x14ac:dyDescent="0.25">
      <c r="A75" t="str">
        <f>"[57496]"</f>
        <v>[57496]</v>
      </c>
      <c r="B75" t="str">
        <f>"(SA) MATEX APG VERDE"</f>
        <v>(SA) MATEX APG VERDE</v>
      </c>
    </row>
    <row r="76" spans="1:2" x14ac:dyDescent="0.25">
      <c r="A76" s="2" t="str">
        <f>"[48346]"</f>
        <v>[48346]</v>
      </c>
      <c r="B76" s="2" t="str">
        <f>"(SA) MATEX B"</f>
        <v>(SA) MATEX B</v>
      </c>
    </row>
    <row r="77" spans="1:2" x14ac:dyDescent="0.25">
      <c r="A77" t="str">
        <f>"[47518]"</f>
        <v>[47518]</v>
      </c>
      <c r="B77" t="str">
        <f>"(SA) MATEX H"</f>
        <v>(SA) MATEX H</v>
      </c>
    </row>
    <row r="78" spans="1:2" x14ac:dyDescent="0.25">
      <c r="A78" s="2" t="str">
        <f>"[57823]"</f>
        <v>[57823]</v>
      </c>
      <c r="B78" s="2" t="str">
        <f>"(SA) MATEX H AE"</f>
        <v>(SA) MATEX H AE</v>
      </c>
    </row>
    <row r="79" spans="1:2" x14ac:dyDescent="0.25">
      <c r="A79" t="str">
        <f>"[58905]"</f>
        <v>[58905]</v>
      </c>
      <c r="B79" t="str">
        <f>"(SA) MATEX SC"</f>
        <v>(SA) MATEX SC</v>
      </c>
    </row>
    <row r="80" spans="1:2" x14ac:dyDescent="0.25">
      <c r="A80" s="2" t="str">
        <f>"[48411]"</f>
        <v>[48411]</v>
      </c>
      <c r="B80" s="2" t="str">
        <f>"(SA) MATEX U15"</f>
        <v>(SA) MATEX U15</v>
      </c>
    </row>
    <row r="81" spans="1:2" x14ac:dyDescent="0.25">
      <c r="A81" t="str">
        <f>"[48424]"</f>
        <v>[48424]</v>
      </c>
      <c r="B81" t="str">
        <f>"(SA) MATEX U85"</f>
        <v>(SA) MATEX U85</v>
      </c>
    </row>
    <row r="82" spans="1:2" x14ac:dyDescent="0.25">
      <c r="A82" s="2" t="str">
        <f>"[47612]"</f>
        <v>[47612]</v>
      </c>
      <c r="B82" s="2" t="str">
        <f>"(SA) MATPO B AE HLU"</f>
        <v>(SA) MATPO B AE HLU</v>
      </c>
    </row>
    <row r="83" spans="1:2" x14ac:dyDescent="0.25">
      <c r="A83" t="str">
        <f>"[53129]"</f>
        <v>[53129]</v>
      </c>
      <c r="B83" t="str">
        <f>"(SA) MATPO B AE HLU AZUL"</f>
        <v>(SA) MATPO B AE HLU AZUL</v>
      </c>
    </row>
    <row r="84" spans="1:2" x14ac:dyDescent="0.25">
      <c r="A84" s="2" t="str">
        <f>"[49240]"</f>
        <v>[49240]</v>
      </c>
      <c r="B84" s="2" t="str">
        <f>"(SA) MATPO B AE HLU BRANCA"</f>
        <v>(SA) MATPO B AE HLU BRANCA</v>
      </c>
    </row>
    <row r="85" spans="1:2" x14ac:dyDescent="0.25">
      <c r="A85" t="str">
        <f>"[48330]"</f>
        <v>[48330]</v>
      </c>
      <c r="B85" t="str">
        <f>"(SA) MATPO B AE HLU CINZA"</f>
        <v>(SA) MATPO B AE HLU CINZA</v>
      </c>
    </row>
    <row r="86" spans="1:2" x14ac:dyDescent="0.25">
      <c r="A86" s="2" t="str">
        <f>"[51672]"</f>
        <v>[51672]</v>
      </c>
      <c r="B86" s="2" t="str">
        <f>"(SA) MATPO B AE HLU CINZA (DERAKANE+TECI"</f>
        <v>(SA) MATPO B AE HLU CINZA (DERAKANE+TECI</v>
      </c>
    </row>
    <row r="87" spans="1:2" x14ac:dyDescent="0.25">
      <c r="A87" t="str">
        <f>"[48327]"</f>
        <v>[48327]</v>
      </c>
      <c r="B87" t="str">
        <f>"(SA) MATPO B AE HLU LARANJA"</f>
        <v>(SA) MATPO B AE HLU LARANJA</v>
      </c>
    </row>
    <row r="88" spans="1:2" x14ac:dyDescent="0.25">
      <c r="A88" s="2" t="str">
        <f>"[58847]"</f>
        <v>[58847]</v>
      </c>
      <c r="B88" s="2" t="str">
        <f>"(SA) MATPO B ALUMINA"</f>
        <v>(SA) MATPO B ALUMINA</v>
      </c>
    </row>
    <row r="89" spans="1:2" x14ac:dyDescent="0.25">
      <c r="A89" t="str">
        <f>"[53092]"</f>
        <v>[53092]</v>
      </c>
      <c r="B89" t="str">
        <f>"(SA) MATPO B HLU MARROM"</f>
        <v>(SA) MATPO B HLU MARROM</v>
      </c>
    </row>
    <row r="90" spans="1:2" x14ac:dyDescent="0.25">
      <c r="A90" s="2" t="str">
        <f>"[59718]"</f>
        <v>[59718]</v>
      </c>
      <c r="B90" s="2" t="str">
        <f>"(SA) MATPO F ALUMINA"</f>
        <v>(SA) MATPO F ALUMINA</v>
      </c>
    </row>
    <row r="91" spans="1:2" x14ac:dyDescent="0.25">
      <c r="A91" t="str">
        <f>"[45372]"</f>
        <v>[45372]</v>
      </c>
      <c r="B91" t="str">
        <f>"(SA) MATRIZ ISOLANTE CIL BLIND"</f>
        <v>(SA) MATRIZ ISOLANTE CIL BLIND</v>
      </c>
    </row>
    <row r="92" spans="1:2" x14ac:dyDescent="0.25">
      <c r="A92" s="2" t="str">
        <f>"[45373]"</f>
        <v>[45373]</v>
      </c>
      <c r="B92" s="2" t="str">
        <f>"(SA) MATRIZ SEMI CONDUTIVA CIL BLIND"</f>
        <v>(SA) MATRIZ SEMI CONDUTIVA CIL BLIND</v>
      </c>
    </row>
    <row r="93" spans="1:2" x14ac:dyDescent="0.25">
      <c r="A93" t="str">
        <f>"[48005]"</f>
        <v>[48005]</v>
      </c>
      <c r="B93" t="str">
        <f>"(SA) MIX 50 LARANJA  METRO"</f>
        <v>(SA) MIX 50 LARANJA  METRO</v>
      </c>
    </row>
    <row r="94" spans="1:2" x14ac:dyDescent="0.25">
      <c r="A94" s="2" t="str">
        <f>"[57597]"</f>
        <v>[57597]</v>
      </c>
      <c r="B94" s="2" t="str">
        <f>"(SA) PERFIL 3/4 DOG BONE (10 X 19) PULE"</f>
        <v>(SA) PERFIL 3/4 DOG BONE (10 X 19) PULE</v>
      </c>
    </row>
    <row r="95" spans="1:2" x14ac:dyDescent="0.25">
      <c r="A95" t="str">
        <f>"[48036]"</f>
        <v>[48036]</v>
      </c>
      <c r="B95" t="str">
        <f>"(SA) PERFIL CILINDRICO D1/2 PULEX F NAT"</f>
        <v>(SA) PERFIL CILINDRICO D1/2 PULEX F NAT</v>
      </c>
    </row>
    <row r="96" spans="1:2" x14ac:dyDescent="0.25">
      <c r="A96" s="2" t="str">
        <f>"[53482]"</f>
        <v>[53482]</v>
      </c>
      <c r="B96" s="2" t="str">
        <f>"(SA) PERFIL CILINDRICO D10 PULEX F NATUR"</f>
        <v>(SA) PERFIL CILINDRICO D10 PULEX F NATUR</v>
      </c>
    </row>
    <row r="97" spans="1:2" x14ac:dyDescent="0.25">
      <c r="A97" t="str">
        <f>"[49920]"</f>
        <v>[49920]</v>
      </c>
      <c r="B97" t="str">
        <f>"(SA) PERFIL CILINDRICO D12 PULEX F NATUR"</f>
        <v>(SA) PERFIL CILINDRICO D12 PULEX F NATUR</v>
      </c>
    </row>
    <row r="98" spans="1:2" x14ac:dyDescent="0.25">
      <c r="A98" s="2" t="str">
        <f>"[53919]"</f>
        <v>[53919]</v>
      </c>
      <c r="B98" s="2" t="str">
        <f>"(SA) PERFIL CILINDRICO D12 PULEX H NATUR"</f>
        <v>(SA) PERFIL CILINDRICO D12 PULEX H NATUR</v>
      </c>
    </row>
    <row r="99" spans="1:2" x14ac:dyDescent="0.25">
      <c r="A99" t="str">
        <f>"[59667]"</f>
        <v>[59667]</v>
      </c>
      <c r="B99" t="str">
        <f>"(SA) PERFIL CILINDRICO D14 PULEX H NATUR"</f>
        <v>(SA) PERFIL CILINDRICO D14 PULEX H NATUR</v>
      </c>
    </row>
    <row r="100" spans="1:2" x14ac:dyDescent="0.25">
      <c r="A100" s="2" t="str">
        <f>"[48042]"</f>
        <v>[48042]</v>
      </c>
      <c r="B100" s="2" t="str">
        <f>"(SA) PERFIL CILINDRICO D16 PULEX F NATUR"</f>
        <v>(SA) PERFIL CILINDRICO D16 PULEX F NATUR</v>
      </c>
    </row>
    <row r="101" spans="1:2" x14ac:dyDescent="0.25">
      <c r="A101" t="str">
        <f>"[54999]"</f>
        <v>[54999]</v>
      </c>
      <c r="B101" t="str">
        <f>"(SA) PERFIL CILINDRICO D16 PULEX H NATUR"</f>
        <v>(SA) PERFIL CILINDRICO D16 PULEX H NATUR</v>
      </c>
    </row>
    <row r="102" spans="1:2" x14ac:dyDescent="0.25">
      <c r="A102" s="2" t="str">
        <f>"[59043]"</f>
        <v>[59043]</v>
      </c>
      <c r="B102" s="2" t="str">
        <f>"(SA) PERFIL CILINDRICO D16 PULROD F"</f>
        <v>(SA) PERFIL CILINDRICO D16 PULROD F</v>
      </c>
    </row>
    <row r="103" spans="1:2" x14ac:dyDescent="0.25">
      <c r="A103" t="str">
        <f>"[47530]"</f>
        <v>[47530]</v>
      </c>
      <c r="B103" t="str">
        <f>"(SA) PERFIL CILINDRICO D20 PULEX F ECR N"</f>
        <v>(SA) PERFIL CILINDRICO D20 PULEX F ECR N</v>
      </c>
    </row>
    <row r="104" spans="1:2" x14ac:dyDescent="0.25">
      <c r="A104" s="2" t="str">
        <f>"[56339]"</f>
        <v>[56339]</v>
      </c>
      <c r="B104" s="2" t="str">
        <f>"(SA) PERFIL CILINDRICO D25 PULROD F"</f>
        <v>(SA) PERFIL CILINDRICO D25 PULROD F</v>
      </c>
    </row>
    <row r="105" spans="1:2" x14ac:dyDescent="0.25">
      <c r="A105" t="str">
        <f>"[54023]"</f>
        <v>[54023]</v>
      </c>
      <c r="B105" t="str">
        <f>"(SA) PERFIL CILINDRICO D26 PULEX F NATUR"</f>
        <v>(SA) PERFIL CILINDRICO D26 PULEX F NATUR</v>
      </c>
    </row>
    <row r="106" spans="1:2" x14ac:dyDescent="0.25">
      <c r="A106" s="2" t="str">
        <f>"[60493]"</f>
        <v>[60493]</v>
      </c>
      <c r="B106" s="2" t="str">
        <f>"(SA) PERFIL CILINDRICO D26 PULEX H NATUR"</f>
        <v>(SA) PERFIL CILINDRICO D26 PULEX H NATUR</v>
      </c>
    </row>
    <row r="107" spans="1:2" x14ac:dyDescent="0.25">
      <c r="A107" t="str">
        <f>"[47213]"</f>
        <v>[47213]</v>
      </c>
      <c r="B107" t="str">
        <f>"(SA) PERFIL CILINDRICO D32 PULEX F NATUR"</f>
        <v>(SA) PERFIL CILINDRICO D32 PULEX F NATUR</v>
      </c>
    </row>
    <row r="108" spans="1:2" x14ac:dyDescent="0.25">
      <c r="A108" s="2" t="str">
        <f>"[59195]"</f>
        <v>[59195]</v>
      </c>
      <c r="B108" s="2" t="str">
        <f>"(SA) PERFIL CILINDRICO D34 PULROD F NATU"</f>
        <v>(SA) PERFIL CILINDRICO D34 PULROD F NATU</v>
      </c>
    </row>
    <row r="109" spans="1:2" x14ac:dyDescent="0.25">
      <c r="A109" t="str">
        <f>"[60145]"</f>
        <v>[60145]</v>
      </c>
      <c r="B109" t="str">
        <f>"(SA) PERFIL CILINDRICO D5 PULEX F ALTO T"</f>
        <v>(SA) PERFIL CILINDRICO D5 PULEX F ALTO T</v>
      </c>
    </row>
    <row r="110" spans="1:2" x14ac:dyDescent="0.25">
      <c r="A110" s="2" t="str">
        <f>"[48041]"</f>
        <v>[48041]</v>
      </c>
      <c r="B110" s="2" t="str">
        <f>"(SA) PERFIL CILINDRICO D5,5 PULEX F NATU"</f>
        <v>(SA) PERFIL CILINDRICO D5,5 PULEX F NATU</v>
      </c>
    </row>
    <row r="111" spans="1:2" x14ac:dyDescent="0.25">
      <c r="A111" t="str">
        <f>"[60505]"</f>
        <v>[60505]</v>
      </c>
      <c r="B111" t="str">
        <f>"(SA) PERFIL CILINDRICO D5,5 PULEX H NATU"</f>
        <v>(SA) PERFIL CILINDRICO D5,5 PULEX H NATU</v>
      </c>
    </row>
    <row r="112" spans="1:2" x14ac:dyDescent="0.25">
      <c r="A112" s="2" t="str">
        <f>"[48034]"</f>
        <v>[48034]</v>
      </c>
      <c r="B112" s="2" t="str">
        <f>"(SA) PERFIL CILINDRICO D6 PULEX F NATURA"</f>
        <v>(SA) PERFIL CILINDRICO D6 PULEX F NATURA</v>
      </c>
    </row>
    <row r="113" spans="1:2" x14ac:dyDescent="0.25">
      <c r="A113" t="str">
        <f>"[48035]"</f>
        <v>[48035]</v>
      </c>
      <c r="B113" t="str">
        <f>"(SA) PERFIL CILINDRICO D8 PULEX F NATURA"</f>
        <v>(SA) PERFIL CILINDRICO D8 PULEX F NATURA</v>
      </c>
    </row>
    <row r="114" spans="1:2" x14ac:dyDescent="0.25">
      <c r="A114" s="2" t="str">
        <f>"[60284]"</f>
        <v>[60284]</v>
      </c>
      <c r="B114" s="2" t="str">
        <f>"(SA) PERFIL DOG BONE - 1 ( 25,4X10 ) PU"</f>
        <v>(SA) PERFIL DOG BONE - 1 ( 25,4X10 ) PU</v>
      </c>
    </row>
    <row r="115" spans="1:2" x14ac:dyDescent="0.25">
      <c r="A115" t="str">
        <f>"[59914]"</f>
        <v>[59914]</v>
      </c>
      <c r="B115" t="str">
        <f>"(SA) PERFIL DOG BONE 15X10 PULEX F AE VE"</f>
        <v>(SA) PERFIL DOG BONE 15X10 PULEX F AE VE</v>
      </c>
    </row>
    <row r="116" spans="1:2" x14ac:dyDescent="0.25">
      <c r="A116" s="2" t="str">
        <f>"[54041]"</f>
        <v>[54041]</v>
      </c>
      <c r="B116" s="2" t="str">
        <f>"(SA) PERFIL I 08X12 PULPO F VERMELHO"</f>
        <v>(SA) PERFIL I 08X12 PULPO F VERMELHO</v>
      </c>
    </row>
    <row r="117" spans="1:2" x14ac:dyDescent="0.25">
      <c r="A117" t="str">
        <f>"[47198]"</f>
        <v>[47198]</v>
      </c>
      <c r="B117" t="str">
        <f>"(SA) PERFIL I 1 PULEX CINZA (SEMI ACABA"</f>
        <v>(SA) PERFIL I 1 PULEX CINZA (SEMI ACABA</v>
      </c>
    </row>
    <row r="118" spans="1:2" x14ac:dyDescent="0.25">
      <c r="A118" s="2" t="str">
        <f>"[53475]"</f>
        <v>[53475]</v>
      </c>
      <c r="B118" s="2" t="str">
        <f>"(SA) PERFIL I 1-1/4 PULPO ALTO TG AMARE"</f>
        <v>(SA) PERFIL I 1-1/4 PULPO ALTO TG AMARE</v>
      </c>
    </row>
    <row r="119" spans="1:2" x14ac:dyDescent="0.25">
      <c r="A119" t="str">
        <f>"[59653]"</f>
        <v>[59653]</v>
      </c>
      <c r="B119" t="str">
        <f>"(SA) PERFIL I 10X11 PULEX H AE MARROM"</f>
        <v>(SA) PERFIL I 10X11 PULEX H AE MARROM</v>
      </c>
    </row>
    <row r="120" spans="1:2" x14ac:dyDescent="0.25">
      <c r="A120" s="2" t="str">
        <f>"[48039]"</f>
        <v>[48039]</v>
      </c>
      <c r="B120" s="2" t="str">
        <f>"(SA) PERFIL I 10X11 PULEX H MARROM"</f>
        <v>(SA) PERFIL I 10X11 PULEX H MARROM</v>
      </c>
    </row>
    <row r="121" spans="1:2" x14ac:dyDescent="0.25">
      <c r="A121" t="str">
        <f>"[47397]"</f>
        <v>[47397]</v>
      </c>
      <c r="B121" t="str">
        <f>"(SA) PERFIL I 10X11 PULPO F VERMELHO"</f>
        <v>(SA) PERFIL I 10X11 PULPO F VERMELHO</v>
      </c>
    </row>
    <row r="122" spans="1:2" x14ac:dyDescent="0.25">
      <c r="A122" s="2" t="str">
        <f>"[48063]"</f>
        <v>[48063]</v>
      </c>
      <c r="B122" s="2" t="str">
        <f>"(SA) PERFIL I 10X13 PULEX H BRANCO"</f>
        <v>(SA) PERFIL I 10X13 PULEX H BRANCO</v>
      </c>
    </row>
    <row r="123" spans="1:2" x14ac:dyDescent="0.25">
      <c r="A123" t="str">
        <f>"[47193]"</f>
        <v>[47193]</v>
      </c>
      <c r="B123" t="str">
        <f>"(SA) PERFIL I 10X13 PULPO  F VERMELHO"</f>
        <v>(SA) PERFIL I 10X13 PULPO  F VERMELHO</v>
      </c>
    </row>
    <row r="124" spans="1:2" x14ac:dyDescent="0.25">
      <c r="A124" s="2" t="str">
        <f>"[57527]"</f>
        <v>[57527]</v>
      </c>
      <c r="B124" s="2" t="str">
        <f>"(SA) PERFIL I 10X13 PULPO F BRANCO"</f>
        <v>(SA) PERFIL I 10X13 PULPO F BRANCO</v>
      </c>
    </row>
    <row r="125" spans="1:2" x14ac:dyDescent="0.25">
      <c r="A125" t="str">
        <f>"[59654]"</f>
        <v>[59654]</v>
      </c>
      <c r="B125" t="str">
        <f>"(SA) PERFIL I 10X15 PULEX H AE MARROM"</f>
        <v>(SA) PERFIL I 10X15 PULEX H AE MARROM</v>
      </c>
    </row>
    <row r="126" spans="1:2" x14ac:dyDescent="0.25">
      <c r="A126" s="2" t="str">
        <f>"[48062]"</f>
        <v>[48062]</v>
      </c>
      <c r="B126" s="2" t="str">
        <f>"(SA) PERFIL I 10X15 PULEX H BRANCO"</f>
        <v>(SA) PERFIL I 10X15 PULEX H BRANCO</v>
      </c>
    </row>
    <row r="127" spans="1:2" x14ac:dyDescent="0.25">
      <c r="A127" t="str">
        <f>"[47247]"</f>
        <v>[47247]</v>
      </c>
      <c r="B127" t="str">
        <f>"(SA) PERFIL I 10X15 PULEX H MARROM"</f>
        <v>(SA) PERFIL I 10X15 PULEX H MARROM</v>
      </c>
    </row>
    <row r="128" spans="1:2" x14ac:dyDescent="0.25">
      <c r="A128" s="2" t="str">
        <f>"[47467]"</f>
        <v>[47467]</v>
      </c>
      <c r="B128" s="2" t="str">
        <f>"(SA) PERFIL I 10X15 PULPO F VERMELHO"</f>
        <v>(SA) PERFIL I 10X15 PULPO F VERMELHO</v>
      </c>
    </row>
    <row r="129" spans="1:2" x14ac:dyDescent="0.25">
      <c r="A129" t="str">
        <f>"[58375]"</f>
        <v>[58375]</v>
      </c>
      <c r="B129" t="str">
        <f>"(SA) PERFIL I 10X19 PULEX H BRANCO"</f>
        <v>(SA) PERFIL I 10X19 PULEX H BRANCO</v>
      </c>
    </row>
    <row r="130" spans="1:2" x14ac:dyDescent="0.25">
      <c r="A130" s="2" t="str">
        <f>"[59912]"</f>
        <v>[59912]</v>
      </c>
      <c r="B130" s="2" t="str">
        <f>"(SA) PERFIL I 12X19 PULEX F AE VERMELHO"</f>
        <v>(SA) PERFIL I 12X19 PULEX F AE VERMELHO</v>
      </c>
    </row>
    <row r="131" spans="1:2" x14ac:dyDescent="0.25">
      <c r="A131" t="str">
        <f>"[47245]"</f>
        <v>[47245]</v>
      </c>
      <c r="B131" t="str">
        <f>"(SA) PERFIL I 12X19 PULEX H MARROM"</f>
        <v>(SA) PERFIL I 12X19 PULEX H MARROM</v>
      </c>
    </row>
    <row r="132" spans="1:2" x14ac:dyDescent="0.25">
      <c r="A132" s="2" t="str">
        <f>"[47294]"</f>
        <v>[47294]</v>
      </c>
      <c r="B132" s="2" t="str">
        <f>"(SA) PERFIL I 12X19 PULPO F VERMELHO"</f>
        <v>(SA) PERFIL I 12X19 PULPO F VERMELHO</v>
      </c>
    </row>
    <row r="133" spans="1:2" x14ac:dyDescent="0.25">
      <c r="A133" t="str">
        <f>"[47199]"</f>
        <v>[47199]</v>
      </c>
      <c r="B133" t="str">
        <f>"(SA) PERFIL I 3/4 PULEX  F CINZA"</f>
        <v>(SA) PERFIL I 3/4 PULEX  F CINZA</v>
      </c>
    </row>
    <row r="134" spans="1:2" x14ac:dyDescent="0.25">
      <c r="A134" s="2" t="str">
        <f>"[47246]"</f>
        <v>[47246]</v>
      </c>
      <c r="B134" s="2" t="str">
        <f>"(SA) PERFIL I 8X10 PULEX H MARROM"</f>
        <v>(SA) PERFIL I 8X10 PULEX H MARROM</v>
      </c>
    </row>
    <row r="135" spans="1:2" x14ac:dyDescent="0.25">
      <c r="A135" t="str">
        <f>"[48038]"</f>
        <v>[48038]</v>
      </c>
      <c r="B135" t="str">
        <f>"(SA) PERFIL I 8X10 PULPO F VERMELHO ( SE"</f>
        <v>(SA) PERFIL I 8X10 PULPO F VERMELHO ( SE</v>
      </c>
    </row>
    <row r="136" spans="1:2" x14ac:dyDescent="0.25">
      <c r="A136" s="2" t="str">
        <f>"[48059]"</f>
        <v>[48059]</v>
      </c>
      <c r="B136" s="2" t="str">
        <f>"(SA) PERFIL L 12X12X5 PULEX H BRANCO"</f>
        <v>(SA) PERFIL L 12X12X5 PULEX H BRANCO</v>
      </c>
    </row>
    <row r="137" spans="1:2" x14ac:dyDescent="0.25">
      <c r="A137" t="str">
        <f>"[47200]"</f>
        <v>[47200]</v>
      </c>
      <c r="B137" t="str">
        <f>"(SA) PERFIL L 12X12X5 PULEX H MARROM"</f>
        <v>(SA) PERFIL L 12X12X5 PULEX H MARROM</v>
      </c>
    </row>
    <row r="138" spans="1:2" x14ac:dyDescent="0.25">
      <c r="A138" s="2" t="str">
        <f>"[48051]"</f>
        <v>[48051]</v>
      </c>
      <c r="B138" s="2" t="str">
        <f>"(SA) PERFIL L 12X12X5 PULPO F VERMELHO ("</f>
        <v>(SA) PERFIL L 12X12X5 PULPO F VERMELHO (</v>
      </c>
    </row>
    <row r="139" spans="1:2" x14ac:dyDescent="0.25">
      <c r="A139" t="str">
        <f>"[48060]"</f>
        <v>[48060]</v>
      </c>
      <c r="B139" t="str">
        <f>"(SA) PERFIL L 18X18X8 PULEX H BRANCO"</f>
        <v>(SA) PERFIL L 18X18X8 PULEX H BRANCO</v>
      </c>
    </row>
    <row r="140" spans="1:2" x14ac:dyDescent="0.25">
      <c r="A140" s="2" t="str">
        <f>"[53477]"</f>
        <v>[53477]</v>
      </c>
      <c r="B140" s="2" t="str">
        <f>"(SA) PERFIL L 18X18X8 PULEX H MARROM (SE"</f>
        <v>(SA) PERFIL L 18X18X8 PULEX H MARROM (SE</v>
      </c>
    </row>
    <row r="141" spans="1:2" x14ac:dyDescent="0.25">
      <c r="A141" t="str">
        <f>"[57528]"</f>
        <v>[57528]</v>
      </c>
      <c r="B141" t="str">
        <f>"(SA) PERFIL L 18X18X8 PULPO F BRANCO"</f>
        <v>(SA) PERFIL L 18X18X8 PULPO F BRANCO</v>
      </c>
    </row>
    <row r="142" spans="1:2" x14ac:dyDescent="0.25">
      <c r="A142" s="2" t="str">
        <f>"[53476]"</f>
        <v>[53476]</v>
      </c>
      <c r="B142" s="2" t="str">
        <f>"(SA) PERFIL L 18X18X8 PULPO F VERMELHO ("</f>
        <v>(SA) PERFIL L 18X18X8 PULPO F VERMELHO (</v>
      </c>
    </row>
    <row r="143" spans="1:2" x14ac:dyDescent="0.25">
      <c r="A143" t="str">
        <f>"[52424]"</f>
        <v>[52424]</v>
      </c>
      <c r="B143" t="str">
        <f>"(SA) PERFIL L 22X22X10 PULEX H MARROM"</f>
        <v>(SA) PERFIL L 22X22X10 PULEX H MARROM</v>
      </c>
    </row>
    <row r="144" spans="1:2" x14ac:dyDescent="0.25">
      <c r="A144" s="2" t="str">
        <f>"[47466]"</f>
        <v>[47466]</v>
      </c>
      <c r="B144" s="2" t="str">
        <f>"(SA) PERFIL L 22X22X10 PULPO F VERMELHO"</f>
        <v>(SA) PERFIL L 22X22X10 PULPO F VERMELHO</v>
      </c>
    </row>
    <row r="145" spans="1:2" x14ac:dyDescent="0.25">
      <c r="A145" t="str">
        <f>"[59913]"</f>
        <v>[59913]</v>
      </c>
      <c r="B145" t="str">
        <f>"(SA) PERFIL PULTR. DOG BONE - 1 ( 25,4X"</f>
        <v>(SA) PERFIL PULTR. DOG BONE - 1 ( 25,4X</v>
      </c>
    </row>
    <row r="146" spans="1:2" x14ac:dyDescent="0.25">
      <c r="A146" s="2" t="str">
        <f>"[48358]"</f>
        <v>[48358]</v>
      </c>
      <c r="B146" s="2" t="str">
        <f>"(SA) PERFIL PULTR. DOG BONE - 1 PULPO A"</f>
        <v>(SA) PERFIL PULTR. DOG BONE - 1 PULPO A</v>
      </c>
    </row>
    <row r="147" spans="1:2" x14ac:dyDescent="0.25">
      <c r="A147" t="str">
        <f>"[58246]"</f>
        <v>[58246]</v>
      </c>
      <c r="B147" t="str">
        <f>"(SA) PIGMENTO BEGE"</f>
        <v>(SA) PIGMENTO BEGE</v>
      </c>
    </row>
    <row r="148" spans="1:2" x14ac:dyDescent="0.25">
      <c r="A148" s="2" t="str">
        <f>"[58246]"</f>
        <v>[58246]</v>
      </c>
      <c r="B148" s="2" t="str">
        <f>"(SA) PIGMENTO BEGE"</f>
        <v>(SA) PIGMENTO BEGE</v>
      </c>
    </row>
    <row r="149" spans="1:2" x14ac:dyDescent="0.25">
      <c r="A149" t="str">
        <f>"[57549]"</f>
        <v>[57549]</v>
      </c>
      <c r="B149" t="str">
        <f>"(SA) PIGMENTO CINZA"</f>
        <v>(SA) PIGMENTO CINZA</v>
      </c>
    </row>
    <row r="150" spans="1:2" x14ac:dyDescent="0.25">
      <c r="A150" s="2" t="str">
        <f>"[48596]"</f>
        <v>[48596]</v>
      </c>
      <c r="B150" s="2" t="str">
        <f>"(SA) POLYESTER AE SC"</f>
        <v>(SA) POLYESTER AE SC</v>
      </c>
    </row>
    <row r="151" spans="1:2" x14ac:dyDescent="0.25">
      <c r="A151" t="str">
        <f>"[47868]"</f>
        <v>[47868]</v>
      </c>
      <c r="B151" t="str">
        <f>"(SA) PULEX CARBON  ROVING CARBONO"</f>
        <v>(SA) PULEX CARBON  ROVING CARBONO</v>
      </c>
    </row>
    <row r="152" spans="1:2" x14ac:dyDescent="0.25">
      <c r="A152" s="2" t="str">
        <f>"[42640]"</f>
        <v>[42640]</v>
      </c>
      <c r="B152" s="2" t="str">
        <f>"(SA) PULEX F BEGE"</f>
        <v>(SA) PULEX F BEGE</v>
      </c>
    </row>
    <row r="153" spans="1:2" x14ac:dyDescent="0.25">
      <c r="A153" t="str">
        <f>"[56372]"</f>
        <v>[56372]</v>
      </c>
      <c r="B153" t="str">
        <f>"(SA) PULEX F C/ CARBONO"</f>
        <v>(SA) PULEX F C/ CARBONO</v>
      </c>
    </row>
    <row r="154" spans="1:2" x14ac:dyDescent="0.25">
      <c r="A154" s="2" t="str">
        <f>"[43904]"</f>
        <v>[43904]</v>
      </c>
      <c r="B154" s="2" t="str">
        <f>"(SA) PULEX F CINZA"</f>
        <v>(SA) PULEX F CINZA</v>
      </c>
    </row>
    <row r="155" spans="1:2" x14ac:dyDescent="0.25">
      <c r="A155" t="str">
        <f>"[47531]"</f>
        <v>[47531]</v>
      </c>
      <c r="B155" t="str">
        <f>"(SA) PULEX F MARROM"</f>
        <v>(SA) PULEX F MARROM</v>
      </c>
    </row>
    <row r="156" spans="1:2" x14ac:dyDescent="0.25">
      <c r="A156" s="2" t="str">
        <f>"[43906]"</f>
        <v>[43906]</v>
      </c>
      <c r="B156" s="2" t="str">
        <f>"(SA) PULEX F NATURAL"</f>
        <v>(SA) PULEX F NATURAL</v>
      </c>
    </row>
    <row r="157" spans="1:2" x14ac:dyDescent="0.25">
      <c r="A157" t="str">
        <f>"[43906]"</f>
        <v>[43906]</v>
      </c>
      <c r="B157" t="str">
        <f>"(SA) PULEX F NATURAL"</f>
        <v>(SA) PULEX F NATURAL</v>
      </c>
    </row>
    <row r="158" spans="1:2" x14ac:dyDescent="0.25">
      <c r="A158" s="2" t="str">
        <f>"[56636]"</f>
        <v>[56636]</v>
      </c>
      <c r="B158" s="2" t="str">
        <f>"(SA) PULEX F NATURAL AE"</f>
        <v>(SA) PULEX F NATURAL AE</v>
      </c>
    </row>
    <row r="159" spans="1:2" x14ac:dyDescent="0.25">
      <c r="A159" t="str">
        <f>"[56337]"</f>
        <v>[56337]</v>
      </c>
      <c r="B159" t="str">
        <f>"(SA) PULEX F NATURAL ROVING 2200"</f>
        <v>(SA) PULEX F NATURAL ROVING 2200</v>
      </c>
    </row>
    <row r="160" spans="1:2" x14ac:dyDescent="0.25">
      <c r="A160" s="2" t="str">
        <f>"[55126]"</f>
        <v>[55126]</v>
      </c>
      <c r="B160" s="2" t="str">
        <f>"(SA) PULEX F NATURAL TIRANTE"</f>
        <v>(SA) PULEX F NATURAL TIRANTE</v>
      </c>
    </row>
    <row r="161" spans="1:2" x14ac:dyDescent="0.25">
      <c r="A161" t="str">
        <f>"[49270]"</f>
        <v>[49270]</v>
      </c>
      <c r="B161" t="str">
        <f>"(SA) PULEX F PRETO"</f>
        <v>(SA) PULEX F PRETO</v>
      </c>
    </row>
    <row r="162" spans="1:2" x14ac:dyDescent="0.25">
      <c r="A162" s="2" t="str">
        <f>"[43915]"</f>
        <v>[43915]</v>
      </c>
      <c r="B162" s="2" t="str">
        <f>"(SA) PULEX F SC"</f>
        <v>(SA) PULEX F SC</v>
      </c>
    </row>
    <row r="163" spans="1:2" x14ac:dyDescent="0.25">
      <c r="A163" t="str">
        <f>"[59911]"</f>
        <v>[59911]</v>
      </c>
      <c r="B163" t="str">
        <f>"(SA) PULEX F VERMELHO AE"</f>
        <v>(SA) PULEX F VERMELHO AE</v>
      </c>
    </row>
    <row r="164" spans="1:2" x14ac:dyDescent="0.25">
      <c r="A164" s="2" t="str">
        <f>"[60199]"</f>
        <v>[60199]</v>
      </c>
      <c r="B164" s="2" t="str">
        <f>"(SA) PULEX FLEX"</f>
        <v>(SA) PULEX FLEX</v>
      </c>
    </row>
    <row r="165" spans="1:2" x14ac:dyDescent="0.25">
      <c r="A165" t="str">
        <f>"[59124]"</f>
        <v>[59124]</v>
      </c>
      <c r="B165" t="str">
        <f>"(SA) PULEX H AE MARROM"</f>
        <v>(SA) PULEX H AE MARROM</v>
      </c>
    </row>
    <row r="166" spans="1:2" x14ac:dyDescent="0.25">
      <c r="A166" s="2" t="str">
        <f>"[43907]"</f>
        <v>[43907]</v>
      </c>
      <c r="B166" s="2" t="str">
        <f>"(SA) PULEX H BEGE"</f>
        <v>(SA) PULEX H BEGE</v>
      </c>
    </row>
    <row r="167" spans="1:2" x14ac:dyDescent="0.25">
      <c r="A167" t="str">
        <f>"[43908]"</f>
        <v>[43908]</v>
      </c>
      <c r="B167" t="str">
        <f>"(SA) PULEX H BRANCO"</f>
        <v>(SA) PULEX H BRANCO</v>
      </c>
    </row>
    <row r="168" spans="1:2" x14ac:dyDescent="0.25">
      <c r="A168" s="2" t="str">
        <f>"[59294]"</f>
        <v>[59294]</v>
      </c>
      <c r="B168" s="2" t="str">
        <f>"(SA) PULEX H EV"</f>
        <v>(SA) PULEX H EV</v>
      </c>
    </row>
    <row r="169" spans="1:2" x14ac:dyDescent="0.25">
      <c r="A169" t="str">
        <f>"[43909]"</f>
        <v>[43909]</v>
      </c>
      <c r="B169" t="str">
        <f>"(SA) PULEX H MARROM"</f>
        <v>(SA) PULEX H MARROM</v>
      </c>
    </row>
    <row r="170" spans="1:2" x14ac:dyDescent="0.25">
      <c r="A170" s="2" t="str">
        <f>"[52976]"</f>
        <v>[52976]</v>
      </c>
      <c r="B170" s="2" t="str">
        <f>"(SA) PULEX H NATURAL"</f>
        <v>(SA) PULEX H NATURAL</v>
      </c>
    </row>
    <row r="171" spans="1:2" x14ac:dyDescent="0.25">
      <c r="A171" t="str">
        <f>"[55124]"</f>
        <v>[55124]</v>
      </c>
      <c r="B171" t="str">
        <f>"(SA) PULEX H NATURAL ROVING 2200"</f>
        <v>(SA) PULEX H NATURAL ROVING 2200</v>
      </c>
    </row>
    <row r="172" spans="1:2" x14ac:dyDescent="0.25">
      <c r="A172" s="2" t="str">
        <f>"[47755]"</f>
        <v>[47755]</v>
      </c>
      <c r="B172" s="2" t="str">
        <f>"(SA) PULPO ALTO TG AMARELO"</f>
        <v>(SA) PULPO ALTO TG AMARELO</v>
      </c>
    </row>
    <row r="173" spans="1:2" x14ac:dyDescent="0.25">
      <c r="A173" t="str">
        <f>"[52602]"</f>
        <v>[52602]</v>
      </c>
      <c r="B173" t="str">
        <f>"(SA) PULPO ALTO TG CINZA"</f>
        <v>(SA) PULPO ALTO TG CINZA</v>
      </c>
    </row>
    <row r="174" spans="1:2" x14ac:dyDescent="0.25">
      <c r="A174" s="2" t="str">
        <f>"[54121]"</f>
        <v>[54121]</v>
      </c>
      <c r="B174" s="2" t="str">
        <f>"(SA) PULPO B NATURAL"</f>
        <v>(SA) PULPO B NATURAL</v>
      </c>
    </row>
    <row r="175" spans="1:2" x14ac:dyDescent="0.25">
      <c r="A175" t="str">
        <f>"[53526]"</f>
        <v>[53526]</v>
      </c>
      <c r="B175" t="str">
        <f>"(SA) PULPO B VERMELHO"</f>
        <v>(SA) PULPO B VERMELHO</v>
      </c>
    </row>
    <row r="176" spans="1:2" x14ac:dyDescent="0.25">
      <c r="A176" s="2" t="str">
        <f>"[53878]"</f>
        <v>[53878]</v>
      </c>
      <c r="B176" s="2" t="str">
        <f>"(SA) PULPO F ANEL DE SURTO"</f>
        <v>(SA) PULPO F ANEL DE SURTO</v>
      </c>
    </row>
    <row r="177" spans="1:2" x14ac:dyDescent="0.25">
      <c r="A177" t="str">
        <f>"[36370]"</f>
        <v>[36370]</v>
      </c>
      <c r="B177" t="str">
        <f>"(SA) PULPO F BEGE"</f>
        <v>(SA) PULPO F BEGE</v>
      </c>
    </row>
    <row r="178" spans="1:2" x14ac:dyDescent="0.25">
      <c r="A178" s="2" t="str">
        <f>"[51555]"</f>
        <v>[51555]</v>
      </c>
      <c r="B178" s="2" t="str">
        <f>"(SA) PULPO F BRANCO"</f>
        <v>(SA) PULPO F BRANCO</v>
      </c>
    </row>
    <row r="179" spans="1:2" x14ac:dyDescent="0.25">
      <c r="A179" t="str">
        <f>"[57909]"</f>
        <v>[57909]</v>
      </c>
      <c r="B179" t="str">
        <f>"(SA) PULPO F NATURAL"</f>
        <v>(SA) PULPO F NATURAL</v>
      </c>
    </row>
    <row r="180" spans="1:2" x14ac:dyDescent="0.25">
      <c r="A180" s="2" t="str">
        <f>"[43914]"</f>
        <v>[43914]</v>
      </c>
      <c r="B180" s="2" t="str">
        <f>"(SA) PULPO F VERMELHO"</f>
        <v>(SA) PULPO F VERMELHO</v>
      </c>
    </row>
    <row r="181" spans="1:2" x14ac:dyDescent="0.25">
      <c r="A181" t="str">
        <f>"[56338]"</f>
        <v>[56338]</v>
      </c>
      <c r="B181" t="str">
        <f>"(SA) PULROD F"</f>
        <v>(SA) PULROD F</v>
      </c>
    </row>
    <row r="182" spans="1:2" x14ac:dyDescent="0.25">
      <c r="A182" s="2" t="str">
        <f>"[60291]"</f>
        <v>[60291]</v>
      </c>
      <c r="B182" s="2" t="str">
        <f>"(SA) PULROD F ALTO TG"</f>
        <v>(SA) PULROD F ALTO TG</v>
      </c>
    </row>
    <row r="183" spans="1:2" x14ac:dyDescent="0.25">
      <c r="A183" t="str">
        <f>"[50606]"</f>
        <v>[50606]</v>
      </c>
      <c r="B183" t="str">
        <f>"(SA) RESINA FEEDTHROUGH"</f>
        <v>(SA) RESINA FEEDTHROUGH</v>
      </c>
    </row>
    <row r="184" spans="1:2" x14ac:dyDescent="0.25">
      <c r="A184" s="2" t="str">
        <f>"[44286]"</f>
        <v>[44286]</v>
      </c>
      <c r="B184" s="2" t="str">
        <f>"(SA) SISTEMA 5010 AZUL"</f>
        <v>(SA) SISTEMA 5010 AZUL</v>
      </c>
    </row>
    <row r="185" spans="1:2" x14ac:dyDescent="0.25">
      <c r="A185" t="str">
        <f>"[ 1393]"</f>
        <v>[ 1393]</v>
      </c>
      <c r="B185" t="str">
        <f>"(SA) SISTEMA 5029 AZUL"</f>
        <v>(SA) SISTEMA 5029 AZUL</v>
      </c>
    </row>
    <row r="186" spans="1:2" x14ac:dyDescent="0.25">
      <c r="A186" s="2" t="str">
        <f>"[42724]"</f>
        <v>[42724]</v>
      </c>
      <c r="B186" s="2" t="str">
        <f>"(SA) SISTEMA 5223/7 VERMELHO"</f>
        <v>(SA) SISTEMA 5223/7 VERMELHO</v>
      </c>
    </row>
    <row r="187" spans="1:2" x14ac:dyDescent="0.25">
      <c r="A187" t="str">
        <f>"[50491]"</f>
        <v>[50491]</v>
      </c>
      <c r="B187" t="str">
        <f>"(SA) SISTEMA 9031"</f>
        <v>(SA) SISTEMA 9031</v>
      </c>
    </row>
    <row r="188" spans="1:2" x14ac:dyDescent="0.25">
      <c r="A188" s="2" t="str">
        <f>"[27770]"</f>
        <v>[27770]</v>
      </c>
      <c r="B188" s="2" t="str">
        <f>"(SA) SISTEMA 9221 PRETO"</f>
        <v>(SA) SISTEMA 9221 PRETO</v>
      </c>
    </row>
    <row r="189" spans="1:2" x14ac:dyDescent="0.25">
      <c r="A189" t="str">
        <f>"[49482]"</f>
        <v>[49482]</v>
      </c>
      <c r="B189" t="str">
        <f>"(SA) SISTEMA AZUL EPOXI 9016"</f>
        <v>(SA) SISTEMA AZUL EPOXI 9016</v>
      </c>
    </row>
    <row r="190" spans="1:2" x14ac:dyDescent="0.25">
      <c r="A190" s="2" t="str">
        <f>"[54305]"</f>
        <v>[54305]</v>
      </c>
      <c r="B190" s="2" t="str">
        <f>"(SA) SISTEMA BRANCO  EPOXI 9016"</f>
        <v>(SA) SISTEMA BRANCO  EPOXI 9016</v>
      </c>
    </row>
    <row r="191" spans="1:2" x14ac:dyDescent="0.25">
      <c r="A191" t="str">
        <f>"[ 3631]"</f>
        <v>[ 3631]</v>
      </c>
      <c r="B191" t="str">
        <f>"(SA) SISTEMA ECOFLASH 70D CINZA"</f>
        <v>(SA) SISTEMA ECOFLASH 70D CINZA</v>
      </c>
    </row>
    <row r="192" spans="1:2" x14ac:dyDescent="0.25">
      <c r="A192" s="2" t="str">
        <f>"[49483]"</f>
        <v>[49483]</v>
      </c>
      <c r="B192" s="2" t="str">
        <f>"(SA) SISTEMA VERMELHO EPOXI 9014"</f>
        <v>(SA) SISTEMA VERMELHO EPOXI 9014</v>
      </c>
    </row>
    <row r="193" spans="1:2" x14ac:dyDescent="0.25">
      <c r="A193" t="str">
        <f>"[47760]"</f>
        <v>[47760]</v>
      </c>
      <c r="B193" t="str">
        <f>"(SA) TECARBEX"</f>
        <v>(SA) TECARBEX</v>
      </c>
    </row>
    <row r="194" spans="1:2" x14ac:dyDescent="0.25">
      <c r="A194" s="2" t="str">
        <f>"[47674]"</f>
        <v>[47674]</v>
      </c>
      <c r="B194" s="2" t="str">
        <f>"(SA) TECMAG H"</f>
        <v>(SA) TECMAG H</v>
      </c>
    </row>
    <row r="195" spans="1:2" x14ac:dyDescent="0.25">
      <c r="A195" t="str">
        <f>"[55656]"</f>
        <v>[55656]</v>
      </c>
      <c r="B195" t="str">
        <f>"(SA) TEVEX BIAX H BEGE"</f>
        <v>(SA) TEVEX BIAX H BEGE</v>
      </c>
    </row>
    <row r="196" spans="1:2" x14ac:dyDescent="0.25">
      <c r="A196" s="2" t="str">
        <f>"[55655]"</f>
        <v>[55655]</v>
      </c>
      <c r="B196" s="2" t="str">
        <f>"(SA) TEVEX BX F NATURAL"</f>
        <v>(SA) TEVEX BX F NATURAL</v>
      </c>
    </row>
    <row r="197" spans="1:2" x14ac:dyDescent="0.25">
      <c r="A197" t="str">
        <f>"[55341]"</f>
        <v>[55341]</v>
      </c>
      <c r="B197" t="str">
        <f>"(SA) TEVEX BX F PRETO"</f>
        <v>(SA) TEVEX BX F PRETO</v>
      </c>
    </row>
    <row r="198" spans="1:2" x14ac:dyDescent="0.25">
      <c r="A198" s="2" t="str">
        <f>"[50276]"</f>
        <v>[50276]</v>
      </c>
      <c r="B198" s="2" t="str">
        <f>"(SA) TEVEX F"</f>
        <v>(SA) TEVEX F</v>
      </c>
    </row>
    <row r="199" spans="1:2" x14ac:dyDescent="0.25">
      <c r="A199" t="str">
        <f>"[58042]"</f>
        <v>[58042]</v>
      </c>
      <c r="B199" t="str">
        <f>"(SA) TEVEX F 7628"</f>
        <v>(SA) TEVEX F 7628</v>
      </c>
    </row>
    <row r="200" spans="1:2" x14ac:dyDescent="0.25">
      <c r="A200" s="2" t="str">
        <f>"[58042]"</f>
        <v>[58042]</v>
      </c>
      <c r="B200" s="2" t="str">
        <f>"(SA) TEVEX F 7628"</f>
        <v>(SA) TEVEX F 7628</v>
      </c>
    </row>
    <row r="201" spans="1:2" x14ac:dyDescent="0.25">
      <c r="A201" t="str">
        <f>"[59550]"</f>
        <v>[59550]</v>
      </c>
      <c r="B201" t="str">
        <f>"(SA) TEVEX F 7628 DYE"</f>
        <v>(SA) TEVEX F 7628 DYE</v>
      </c>
    </row>
    <row r="202" spans="1:2" x14ac:dyDescent="0.25">
      <c r="A202" s="2" t="str">
        <f>"[36351]"</f>
        <v>[36351]</v>
      </c>
      <c r="B202" s="2" t="str">
        <f>"(SA) TEVEX F AE"</f>
        <v>(SA) TEVEX F AE</v>
      </c>
    </row>
    <row r="203" spans="1:2" x14ac:dyDescent="0.25">
      <c r="A203" t="str">
        <f>"[51995]"</f>
        <v>[51995]</v>
      </c>
      <c r="B203" t="str">
        <f>"(SA) TEVEX H"</f>
        <v>(SA) TEVEX H</v>
      </c>
    </row>
    <row r="204" spans="1:2" x14ac:dyDescent="0.25">
      <c r="A204" s="2" t="str">
        <f>"[58954]"</f>
        <v>[58954]</v>
      </c>
      <c r="B204" s="2" t="str">
        <f>"(SA) TEVEX H 7628"</f>
        <v>(SA) TEVEX H 7628</v>
      </c>
    </row>
    <row r="205" spans="1:2" x14ac:dyDescent="0.25">
      <c r="A205" t="str">
        <f>"[55165]"</f>
        <v>[55165]</v>
      </c>
      <c r="B205" t="str">
        <f>"(SA) TEVEX H AE"</f>
        <v>(SA) TEVEX H AE</v>
      </c>
    </row>
    <row r="206" spans="1:2" x14ac:dyDescent="0.25">
      <c r="A206" s="2" t="str">
        <f>"[48296]"</f>
        <v>[48296]</v>
      </c>
      <c r="B206" s="2" t="str">
        <f>"(SA) TINTA PU BI-COMPONENTE  BRANCO AEPI"</f>
        <v>(SA) TINTA PU BI-COMPONENTE  BRANCO AEPI</v>
      </c>
    </row>
    <row r="207" spans="1:2" x14ac:dyDescent="0.25">
      <c r="A207" t="str">
        <f>"[48214]"</f>
        <v>[48214]</v>
      </c>
      <c r="B207" t="str">
        <f>"(SA) TINTA PU BI-COMPONENTE CINZA  AEPI"</f>
        <v>(SA) TINTA PU BI-COMPONENTE CINZA  AEPI</v>
      </c>
    </row>
    <row r="208" spans="1:2" x14ac:dyDescent="0.25">
      <c r="A208" s="2" t="str">
        <f>"[58987]"</f>
        <v>[58987]</v>
      </c>
      <c r="B208" s="2" t="str">
        <f>"(SA) TINTA PU BI-COMPONENTE CINZA  RAL 7"</f>
        <v>(SA) TINTA PU BI-COMPONENTE CINZA  RAL 7</v>
      </c>
    </row>
    <row r="209" spans="1:2" x14ac:dyDescent="0.25">
      <c r="A209" t="str">
        <f>"[48033]"</f>
        <v>[48033]</v>
      </c>
      <c r="B209" t="str">
        <f>"(SA) TIRANTE M12 FRESADO PULEX F NATURAL"</f>
        <v>(SA) TIRANTE M12 FRESADO PULEX F NATURAL</v>
      </c>
    </row>
    <row r="210" spans="1:2" x14ac:dyDescent="0.25">
      <c r="A210" s="2" t="str">
        <f>"[48032]"</f>
        <v>[48032]</v>
      </c>
      <c r="B210" s="2" t="str">
        <f>"(SA) TIRANTE M16 FRESADO PULEX F NATURAL"</f>
        <v>(SA) TIRANTE M16 FRESADO PULEX F NATURAL</v>
      </c>
    </row>
    <row r="211" spans="1:2" x14ac:dyDescent="0.25">
      <c r="A211" t="str">
        <f>"[49333]"</f>
        <v>[49333]</v>
      </c>
      <c r="B211" t="str">
        <f>"(SA) TUVEX 30P AE CINZA"</f>
        <v>(SA) TUVEX 30P AE CINZA</v>
      </c>
    </row>
    <row r="212" spans="1:2" x14ac:dyDescent="0.25">
      <c r="A212" s="2" t="str">
        <f>"[36377]"</f>
        <v>[36377]</v>
      </c>
      <c r="B212" s="2" t="str">
        <f>"(SA) TUVEX 30P AE VERDE"</f>
        <v>(SA) TUVEX 30P AE VERDE</v>
      </c>
    </row>
    <row r="213" spans="1:2" x14ac:dyDescent="0.25">
      <c r="A213" t="str">
        <f>"[56368]"</f>
        <v>[56368]</v>
      </c>
      <c r="B213" t="str">
        <f>"(SA) TUVEX 30P AE VERMELHO"</f>
        <v>(SA) TUVEX 30P AE VERMELHO</v>
      </c>
    </row>
    <row r="214" spans="1:2" x14ac:dyDescent="0.25">
      <c r="A214" s="2" t="str">
        <f>"[56017]"</f>
        <v>[56017]</v>
      </c>
      <c r="B214" s="2" t="str">
        <f>"(SA) TUVEX EPGC 21"</f>
        <v>(SA) TUVEX EPGC 21</v>
      </c>
    </row>
    <row r="215" spans="1:2" x14ac:dyDescent="0.25">
      <c r="A215" t="str">
        <f>"[25655]"</f>
        <v>[25655]</v>
      </c>
      <c r="B215" t="str">
        <f>"(SA) TUVEX EPGC 23"</f>
        <v>(SA) TUVEX EPGC 23</v>
      </c>
    </row>
    <row r="216" spans="1:2" x14ac:dyDescent="0.25">
      <c r="A216" s="2" t="str">
        <f>"[48295]"</f>
        <v>[48295]</v>
      </c>
      <c r="B216" s="2" t="str">
        <f>"(SA) TUVEX F BRANCO"</f>
        <v>(SA) TUVEX F BRANCO</v>
      </c>
    </row>
    <row r="217" spans="1:2" x14ac:dyDescent="0.25">
      <c r="A217" t="str">
        <f>"[57406]"</f>
        <v>[57406]</v>
      </c>
      <c r="B217" t="str">
        <f>"(SA) TUVEX F TG 125ºC MARROM"</f>
        <v>(SA) TUVEX F TG 125ºC MARROM</v>
      </c>
    </row>
    <row r="218" spans="1:2" x14ac:dyDescent="0.25">
      <c r="A218" s="2" t="str">
        <f>"[49124]"</f>
        <v>[49124]</v>
      </c>
      <c r="B218" s="2" t="str">
        <f>"(SA) TUVEX H AE BRANCO"</f>
        <v>(SA) TUVEX H AE BRANCO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2022-08-13T19:59:59Z</dcterms:modified>
</cp:coreProperties>
</file>