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andersonfw_edu_unisinos_br/Documents/UNISINOS/2023--1/Processamento Digital de Sinais/Fire_detection/"/>
    </mc:Choice>
  </mc:AlternateContent>
  <xr:revisionPtr revIDLastSave="216" documentId="8_{DBEB1DC2-FD7A-412B-985C-0DBFED6D7785}" xr6:coauthVersionLast="47" xr6:coauthVersionMax="47" xr10:uidLastSave="{BBFE4DEC-3100-4E07-8E13-EFB5116112EC}"/>
  <bookViews>
    <workbookView xWindow="-120" yWindow="-120" windowWidth="20730" windowHeight="11160" xr2:uid="{5FF6F0C7-88DF-4034-BC84-918D6BCCED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" l="1"/>
  <c r="C50" i="1"/>
  <c r="C51" i="1"/>
  <c r="F51" i="1"/>
  <c r="C52" i="1"/>
  <c r="G52" i="1"/>
  <c r="S38" i="1"/>
  <c r="F49" i="1" s="1"/>
  <c r="S39" i="1"/>
  <c r="F50" i="1" s="1"/>
  <c r="S40" i="1"/>
  <c r="S41" i="1"/>
  <c r="F52" i="1" s="1"/>
  <c r="V41" i="1"/>
  <c r="W41" i="1"/>
  <c r="Q41" i="1"/>
  <c r="R41" i="1"/>
  <c r="N41" i="1"/>
  <c r="V40" i="1"/>
  <c r="W40" i="1"/>
  <c r="G51" i="1" s="1"/>
  <c r="Q40" i="1"/>
  <c r="R40" i="1"/>
  <c r="N40" i="1"/>
  <c r="V39" i="1"/>
  <c r="W39" i="1"/>
  <c r="G50" i="1" s="1"/>
  <c r="Q39" i="1"/>
  <c r="R39" i="1"/>
  <c r="N39" i="1"/>
  <c r="W38" i="1"/>
  <c r="G49" i="1" s="1"/>
  <c r="N38" i="1"/>
  <c r="R38" i="1"/>
  <c r="N22" i="1"/>
  <c r="M22" i="1"/>
  <c r="L22" i="1"/>
  <c r="K22" i="1"/>
  <c r="J22" i="1"/>
  <c r="N21" i="1"/>
  <c r="M21" i="1"/>
  <c r="L21" i="1"/>
  <c r="K21" i="1"/>
  <c r="J21" i="1"/>
</calcChain>
</file>

<file path=xl/sharedStrings.xml><?xml version="1.0" encoding="utf-8"?>
<sst xmlns="http://schemas.openxmlformats.org/spreadsheetml/2006/main" count="99" uniqueCount="53">
  <si>
    <t>Feataures Usadas</t>
  </si>
  <si>
    <t>desvall</t>
  </si>
  <si>
    <t>meanRed</t>
  </si>
  <si>
    <t>median Red</t>
  </si>
  <si>
    <t>Mode Red</t>
  </si>
  <si>
    <t>Harmonic Red</t>
  </si>
  <si>
    <t>KNN neighbords = 50</t>
  </si>
  <si>
    <t>KNN neighbords = 80</t>
  </si>
  <si>
    <t>SVM = 'rbf'</t>
  </si>
  <si>
    <t>RandomForestClassifier</t>
  </si>
  <si>
    <t>Naive Bayes Multinomial</t>
  </si>
  <si>
    <t>Naive Bayes Gaussiano</t>
  </si>
  <si>
    <t>tn</t>
  </si>
  <si>
    <t>fp</t>
  </si>
  <si>
    <t>fn</t>
  </si>
  <si>
    <t>tp</t>
  </si>
  <si>
    <t>accuracy</t>
  </si>
  <si>
    <t>TPR</t>
  </si>
  <si>
    <t>FPR</t>
  </si>
  <si>
    <t>Precision</t>
  </si>
  <si>
    <t>F1</t>
  </si>
  <si>
    <t>PLR</t>
  </si>
  <si>
    <t>img_train_num</t>
  </si>
  <si>
    <t>img_test_num</t>
  </si>
  <si>
    <t>Features_num</t>
  </si>
  <si>
    <t>SVM = 'poly', degree=6 C = 0.3</t>
  </si>
  <si>
    <t>Metodo</t>
  </si>
  <si>
    <t>Comparação de diferentes classificações Subimages</t>
  </si>
  <si>
    <t>Comparação de diferentes classificações All Image</t>
  </si>
  <si>
    <t>COMPARAÇÃO COM OUTROS TRABALHOS (BASEADO NO bOWfire)</t>
  </si>
  <si>
    <t>Recall(TPR)</t>
  </si>
  <si>
    <t>F1-Score</t>
  </si>
  <si>
    <t>Fire Detection</t>
  </si>
  <si>
    <t>Fire dataset (only color)</t>
  </si>
  <si>
    <t>Celik</t>
  </si>
  <si>
    <t>Chen</t>
  </si>
  <si>
    <t>Rossi</t>
  </si>
  <si>
    <t>Rudz</t>
  </si>
  <si>
    <t>Color Classification</t>
  </si>
  <si>
    <t>Complete dataset (only color)</t>
  </si>
  <si>
    <t>Complete dataset (add texture)</t>
  </si>
  <si>
    <t>Fire Database(add texture)</t>
  </si>
  <si>
    <t>4,43x</t>
  </si>
  <si>
    <t>5,65x</t>
  </si>
  <si>
    <t>igual</t>
  </si>
  <si>
    <t>1,64x</t>
  </si>
  <si>
    <t>2,06x</t>
  </si>
  <si>
    <t>comparaç]ao de resultados</t>
  </si>
  <si>
    <t>BowFire</t>
  </si>
  <si>
    <t xml:space="preserve"> (only color)</t>
  </si>
  <si>
    <t xml:space="preserve">BowFire </t>
  </si>
  <si>
    <t>(with texture)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</si>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</sst>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4B89-4DAF-4938-B197-E68CADD02F12}">
  <dimension ref="A1:W52"/>
  <sheetViews>
    <sheetView tabSelected="1"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7.42578125" bestFit="1" customWidth="1"/>
    <col min="3" max="3" width="14.5703125" bestFit="1" customWidth="1"/>
    <col min="4" max="5" width="13.85546875" bestFit="1" customWidth="1"/>
    <col min="6" max="6" width="6" bestFit="1" customWidth="1"/>
    <col min="7" max="7" width="8.28515625" bestFit="1" customWidth="1"/>
    <col min="8" max="8" width="18.140625" bestFit="1" customWidth="1"/>
    <col min="13" max="13" width="18.140625" bestFit="1" customWidth="1"/>
    <col min="18" max="18" width="18.140625" bestFit="1" customWidth="1"/>
  </cols>
  <sheetData>
    <row r="1" spans="1:15" x14ac:dyDescent="0.25">
      <c r="A1" t="s">
        <v>0</v>
      </c>
    </row>
    <row r="3" spans="1:15" x14ac:dyDescent="0.25">
      <c r="A3" t="s">
        <v>1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x14ac:dyDescent="0.25">
      <c r="A6" t="s">
        <v>4</v>
      </c>
    </row>
    <row r="7" spans="1:15" x14ac:dyDescent="0.25">
      <c r="A7" t="s">
        <v>5</v>
      </c>
    </row>
    <row r="8" spans="1:15" x14ac:dyDescent="0.25">
      <c r="B8" s="3" t="s">
        <v>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B9" s="4" t="s">
        <v>26</v>
      </c>
      <c r="C9" s="4" t="s">
        <v>22</v>
      </c>
      <c r="D9" s="4" t="s">
        <v>23</v>
      </c>
      <c r="E9" s="4" t="s">
        <v>24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</row>
    <row r="10" spans="1:15" x14ac:dyDescent="0.25">
      <c r="B10" t="s">
        <v>6</v>
      </c>
      <c r="C10">
        <v>20</v>
      </c>
      <c r="D10">
        <v>53</v>
      </c>
      <c r="E10">
        <v>5</v>
      </c>
      <c r="F10">
        <v>2831</v>
      </c>
      <c r="G10">
        <v>435</v>
      </c>
      <c r="H10">
        <v>370</v>
      </c>
      <c r="I10">
        <v>1664</v>
      </c>
      <c r="J10">
        <v>84.811000000000007</v>
      </c>
      <c r="K10">
        <v>81.808999999999997</v>
      </c>
      <c r="L10">
        <v>13.319000000000001</v>
      </c>
      <c r="M10">
        <v>79.275999999999996</v>
      </c>
      <c r="N10">
        <v>80.522999999999996</v>
      </c>
      <c r="O10">
        <v>6.1420000000000003</v>
      </c>
    </row>
    <row r="11" spans="1:15" x14ac:dyDescent="0.25">
      <c r="B11" t="s">
        <v>7</v>
      </c>
      <c r="C11">
        <v>20</v>
      </c>
      <c r="D11">
        <v>53</v>
      </c>
      <c r="E11">
        <v>5</v>
      </c>
      <c r="F11">
        <v>2820</v>
      </c>
      <c r="G11">
        <v>446</v>
      </c>
      <c r="H11">
        <v>382</v>
      </c>
      <c r="I11">
        <v>1652</v>
      </c>
      <c r="J11">
        <v>84.376999999999995</v>
      </c>
      <c r="K11">
        <v>81.218999999999994</v>
      </c>
      <c r="L11">
        <v>13.656000000000001</v>
      </c>
      <c r="M11">
        <v>78.742000000000004</v>
      </c>
      <c r="N11">
        <v>79.960999999999999</v>
      </c>
      <c r="O11">
        <v>5.9480000000000004</v>
      </c>
    </row>
    <row r="12" spans="1:15" x14ac:dyDescent="0.25">
      <c r="B12" t="s">
        <v>8</v>
      </c>
      <c r="C12">
        <v>20</v>
      </c>
      <c r="D12">
        <v>53</v>
      </c>
      <c r="E12">
        <v>5</v>
      </c>
      <c r="F12">
        <v>2801</v>
      </c>
      <c r="G12">
        <v>465</v>
      </c>
      <c r="H12">
        <v>351</v>
      </c>
      <c r="I12">
        <v>1683</v>
      </c>
      <c r="J12">
        <v>84.603999999999999</v>
      </c>
      <c r="K12">
        <v>82.742999999999995</v>
      </c>
      <c r="L12">
        <v>14.238</v>
      </c>
      <c r="M12">
        <v>78.352000000000004</v>
      </c>
      <c r="N12">
        <v>80.488</v>
      </c>
      <c r="O12">
        <v>5.8120000000000003</v>
      </c>
    </row>
    <row r="13" spans="1:15" x14ac:dyDescent="0.25">
      <c r="B13" t="s">
        <v>25</v>
      </c>
      <c r="C13">
        <v>20</v>
      </c>
      <c r="D13">
        <v>53</v>
      </c>
      <c r="E13">
        <v>5</v>
      </c>
      <c r="F13">
        <v>2684</v>
      </c>
      <c r="G13">
        <v>582</v>
      </c>
      <c r="H13">
        <v>292</v>
      </c>
      <c r="I13">
        <v>1742</v>
      </c>
      <c r="J13">
        <v>83.509</v>
      </c>
      <c r="K13">
        <v>85.644000000000005</v>
      </c>
      <c r="L13">
        <v>17.82</v>
      </c>
      <c r="M13">
        <v>74.956999999999994</v>
      </c>
      <c r="N13">
        <v>79.944999999999993</v>
      </c>
      <c r="O13">
        <v>4.806</v>
      </c>
    </row>
    <row r="14" spans="1:15" x14ac:dyDescent="0.25">
      <c r="B14" t="s">
        <v>9</v>
      </c>
      <c r="C14">
        <v>20</v>
      </c>
      <c r="D14">
        <v>53</v>
      </c>
      <c r="E14">
        <v>5</v>
      </c>
      <c r="F14">
        <v>2628</v>
      </c>
      <c r="G14">
        <v>638</v>
      </c>
      <c r="H14">
        <v>237</v>
      </c>
      <c r="I14">
        <v>1797</v>
      </c>
      <c r="J14">
        <v>83.491</v>
      </c>
      <c r="K14">
        <v>88.347999999999999</v>
      </c>
      <c r="L14">
        <v>19.535</v>
      </c>
      <c r="M14">
        <v>73.799000000000007</v>
      </c>
      <c r="N14">
        <v>80.421000000000006</v>
      </c>
      <c r="O14">
        <v>4.5229999999999997</v>
      </c>
    </row>
    <row r="15" spans="1:15" x14ac:dyDescent="0.25">
      <c r="B15" t="s">
        <v>10</v>
      </c>
      <c r="C15">
        <v>20</v>
      </c>
      <c r="D15">
        <v>53</v>
      </c>
      <c r="E15">
        <v>5</v>
      </c>
      <c r="F15">
        <v>2465</v>
      </c>
      <c r="G15">
        <v>801</v>
      </c>
      <c r="H15">
        <v>806</v>
      </c>
      <c r="I15">
        <v>1228</v>
      </c>
      <c r="J15">
        <v>69.679000000000002</v>
      </c>
      <c r="K15">
        <v>60.374000000000002</v>
      </c>
      <c r="L15">
        <v>24.524999999999999</v>
      </c>
      <c r="M15">
        <v>60.521999999999998</v>
      </c>
      <c r="N15">
        <v>60.448</v>
      </c>
      <c r="O15">
        <v>2.4620000000000002</v>
      </c>
    </row>
    <row r="16" spans="1:15" x14ac:dyDescent="0.25">
      <c r="B16" t="s">
        <v>11</v>
      </c>
      <c r="C16">
        <v>20</v>
      </c>
      <c r="D16">
        <v>53</v>
      </c>
      <c r="E16">
        <v>5</v>
      </c>
      <c r="F16">
        <v>2439</v>
      </c>
      <c r="G16">
        <v>827</v>
      </c>
      <c r="H16">
        <v>184</v>
      </c>
      <c r="I16">
        <v>1850</v>
      </c>
      <c r="J16">
        <v>80.924999999999997</v>
      </c>
      <c r="K16">
        <v>90.953999999999994</v>
      </c>
      <c r="L16">
        <v>25.321000000000002</v>
      </c>
      <c r="M16">
        <v>69.106999999999999</v>
      </c>
      <c r="N16">
        <v>78.540000000000006</v>
      </c>
      <c r="O16">
        <v>3.5920000000000001</v>
      </c>
    </row>
    <row r="19" spans="2:15" x14ac:dyDescent="0.25">
      <c r="B19" s="3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5">
      <c r="B20" s="4" t="s">
        <v>26</v>
      </c>
      <c r="C20" s="4" t="s">
        <v>22</v>
      </c>
      <c r="D20" s="4" t="s">
        <v>23</v>
      </c>
      <c r="E20" s="4" t="s">
        <v>24</v>
      </c>
      <c r="F20" s="4" t="s">
        <v>12</v>
      </c>
      <c r="G20" s="4" t="s">
        <v>13</v>
      </c>
      <c r="H20" s="4" t="s">
        <v>14</v>
      </c>
      <c r="I20" s="4" t="s">
        <v>15</v>
      </c>
      <c r="J20" s="4" t="s">
        <v>16</v>
      </c>
      <c r="K20" s="4" t="s">
        <v>17</v>
      </c>
      <c r="L20" s="4" t="s">
        <v>18</v>
      </c>
      <c r="M20" s="4" t="s">
        <v>19</v>
      </c>
      <c r="N20" s="4" t="s">
        <v>20</v>
      </c>
      <c r="O20" s="4" t="s">
        <v>21</v>
      </c>
    </row>
    <row r="21" spans="2:15" x14ac:dyDescent="0.25">
      <c r="B21" t="s">
        <v>6</v>
      </c>
      <c r="C21">
        <v>1520</v>
      </c>
      <c r="D21">
        <v>380</v>
      </c>
      <c r="E21">
        <v>187500</v>
      </c>
      <c r="F21">
        <v>136</v>
      </c>
      <c r="G21">
        <v>54</v>
      </c>
      <c r="H21">
        <v>16</v>
      </c>
      <c r="I21">
        <v>174</v>
      </c>
      <c r="J21">
        <f>8157.895/100</f>
        <v>81.578950000000006</v>
      </c>
      <c r="K21">
        <f>9157.895/100</f>
        <v>91.578950000000006</v>
      </c>
      <c r="L21">
        <f>2842.105/100</f>
        <v>28.421050000000001</v>
      </c>
      <c r="M21">
        <f>7631.579/100</f>
        <v>76.315789999999993</v>
      </c>
      <c r="N21">
        <f>8325.359/100</f>
        <v>83.253590000000003</v>
      </c>
      <c r="O21">
        <v>3.222</v>
      </c>
    </row>
    <row r="22" spans="2:15" x14ac:dyDescent="0.25">
      <c r="B22" t="s">
        <v>7</v>
      </c>
      <c r="C22">
        <v>1520</v>
      </c>
      <c r="D22">
        <v>380</v>
      </c>
      <c r="E22">
        <v>187500</v>
      </c>
      <c r="F22">
        <v>138</v>
      </c>
      <c r="G22">
        <v>52</v>
      </c>
      <c r="H22">
        <v>19</v>
      </c>
      <c r="I22">
        <v>171</v>
      </c>
      <c r="J22">
        <f>8131.579/100</f>
        <v>81.315789999999993</v>
      </c>
      <c r="K22">
        <f>9000/100</f>
        <v>90</v>
      </c>
      <c r="L22">
        <f>2736.842/100</f>
        <v>27.36842</v>
      </c>
      <c r="M22">
        <f>7668.161/100</f>
        <v>76.681610000000006</v>
      </c>
      <c r="N22">
        <f>8280.872/100</f>
        <v>82.808719999999994</v>
      </c>
      <c r="O22">
        <v>3.2879999999999998</v>
      </c>
    </row>
    <row r="23" spans="2:15" x14ac:dyDescent="0.25">
      <c r="B23" t="s">
        <v>8</v>
      </c>
      <c r="C23">
        <v>1520</v>
      </c>
      <c r="D23">
        <v>380</v>
      </c>
      <c r="E23">
        <v>187500</v>
      </c>
      <c r="F23">
        <v>174</v>
      </c>
      <c r="G23">
        <v>16</v>
      </c>
      <c r="H23">
        <v>24</v>
      </c>
      <c r="I23">
        <v>166</v>
      </c>
      <c r="J23">
        <v>89.474000000000004</v>
      </c>
      <c r="K23">
        <v>87.367999999999995</v>
      </c>
      <c r="L23">
        <v>8.4209999999999994</v>
      </c>
      <c r="M23">
        <v>91.209000000000003</v>
      </c>
      <c r="N23">
        <v>89.247</v>
      </c>
      <c r="O23">
        <v>10.375</v>
      </c>
    </row>
    <row r="24" spans="2:15" x14ac:dyDescent="0.25">
      <c r="B24" t="s">
        <v>25</v>
      </c>
      <c r="C24">
        <v>1520</v>
      </c>
      <c r="D24">
        <v>380</v>
      </c>
      <c r="E24">
        <v>187500</v>
      </c>
      <c r="F24">
        <v>157</v>
      </c>
      <c r="G24">
        <v>33</v>
      </c>
      <c r="H24">
        <v>25</v>
      </c>
      <c r="I24">
        <v>165</v>
      </c>
      <c r="J24">
        <v>84.736999999999995</v>
      </c>
      <c r="K24">
        <v>86.841999999999999</v>
      </c>
      <c r="L24">
        <v>17.367999999999999</v>
      </c>
      <c r="M24">
        <v>83.332999999999998</v>
      </c>
      <c r="N24">
        <v>85.052000000000007</v>
      </c>
      <c r="O24">
        <v>5</v>
      </c>
    </row>
    <row r="25" spans="2:15" x14ac:dyDescent="0.25">
      <c r="B25" t="s">
        <v>9</v>
      </c>
      <c r="C25">
        <v>1520</v>
      </c>
      <c r="D25">
        <v>380</v>
      </c>
      <c r="E25">
        <v>187500</v>
      </c>
      <c r="F25">
        <v>168</v>
      </c>
      <c r="G25">
        <v>22</v>
      </c>
      <c r="H25">
        <v>34</v>
      </c>
      <c r="I25">
        <v>156</v>
      </c>
      <c r="J25">
        <v>85.263000000000005</v>
      </c>
      <c r="K25">
        <v>82.105000000000004</v>
      </c>
      <c r="L25">
        <v>11.579000000000001</v>
      </c>
      <c r="M25">
        <v>87.64</v>
      </c>
      <c r="N25">
        <v>84.783000000000001</v>
      </c>
      <c r="O25">
        <v>7.0910000000000002</v>
      </c>
    </row>
    <row r="26" spans="2:15" x14ac:dyDescent="0.25">
      <c r="B26" t="s">
        <v>10</v>
      </c>
      <c r="C26">
        <v>1520</v>
      </c>
      <c r="D26">
        <v>380</v>
      </c>
      <c r="E26">
        <v>187500</v>
      </c>
      <c r="F26">
        <v>172</v>
      </c>
      <c r="G26">
        <v>18</v>
      </c>
      <c r="H26">
        <v>65</v>
      </c>
      <c r="I26">
        <v>125</v>
      </c>
      <c r="J26">
        <v>78.158000000000001</v>
      </c>
      <c r="K26">
        <v>65.789000000000001</v>
      </c>
      <c r="L26">
        <v>9.4740000000000002</v>
      </c>
      <c r="M26">
        <v>87.412999999999997</v>
      </c>
      <c r="N26">
        <v>75.075000000000003</v>
      </c>
      <c r="O26">
        <v>6.944</v>
      </c>
    </row>
    <row r="27" spans="2:15" x14ac:dyDescent="0.25">
      <c r="B27" t="s">
        <v>11</v>
      </c>
      <c r="C27">
        <v>1520</v>
      </c>
      <c r="D27">
        <v>380</v>
      </c>
      <c r="E27">
        <v>187500</v>
      </c>
      <c r="F27">
        <v>163</v>
      </c>
      <c r="G27">
        <v>27</v>
      </c>
      <c r="H27">
        <v>55</v>
      </c>
      <c r="I27">
        <v>135</v>
      </c>
      <c r="J27">
        <v>78.421000000000006</v>
      </c>
      <c r="K27">
        <v>71.052999999999997</v>
      </c>
      <c r="L27">
        <v>14.211</v>
      </c>
      <c r="M27">
        <v>83.332999999999998</v>
      </c>
      <c r="N27">
        <v>76.704999999999998</v>
      </c>
      <c r="O27">
        <v>5</v>
      </c>
    </row>
    <row r="34" spans="2:23" x14ac:dyDescent="0.25">
      <c r="B34" s="2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23" ht="15.75" thickBot="1" x14ac:dyDescent="0.3"/>
    <row r="36" spans="2:23" ht="15.75" thickBot="1" x14ac:dyDescent="0.3">
      <c r="D36" s="5" t="s">
        <v>33</v>
      </c>
      <c r="E36" s="6"/>
      <c r="F36" s="6"/>
      <c r="G36" s="6"/>
      <c r="H36" s="7"/>
      <c r="I36" s="5" t="s">
        <v>39</v>
      </c>
      <c r="J36" s="6"/>
      <c r="K36" s="6"/>
      <c r="L36" s="6"/>
      <c r="M36" s="7"/>
      <c r="N36" s="5" t="s">
        <v>41</v>
      </c>
      <c r="O36" s="6"/>
      <c r="P36" s="6"/>
      <c r="Q36" s="6"/>
      <c r="R36" s="7"/>
      <c r="S36" s="5" t="s">
        <v>40</v>
      </c>
      <c r="T36" s="6"/>
      <c r="U36" s="6"/>
      <c r="V36" s="6"/>
      <c r="W36" s="7"/>
    </row>
    <row r="37" spans="2:23" x14ac:dyDescent="0.25">
      <c r="C37" t="s">
        <v>32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</row>
    <row r="38" spans="2:23" x14ac:dyDescent="0.25">
      <c r="B38" t="s">
        <v>19</v>
      </c>
      <c r="D38">
        <v>62</v>
      </c>
      <c r="G38">
        <v>84</v>
      </c>
      <c r="H38">
        <v>62</v>
      </c>
      <c r="I38">
        <v>24</v>
      </c>
      <c r="L38">
        <v>31</v>
      </c>
      <c r="M38">
        <v>24</v>
      </c>
      <c r="N38">
        <f>1.3*D38</f>
        <v>80.600000000000009</v>
      </c>
      <c r="O38" t="s">
        <v>44</v>
      </c>
      <c r="P38" t="s">
        <v>42</v>
      </c>
      <c r="Q38" t="s">
        <v>44</v>
      </c>
      <c r="R38">
        <f>1.3*H38</f>
        <v>80.600000000000009</v>
      </c>
      <c r="S38">
        <f>2.28*I38</f>
        <v>54.72</v>
      </c>
      <c r="T38" t="s">
        <v>45</v>
      </c>
      <c r="U38" t="s">
        <v>43</v>
      </c>
      <c r="V38" t="s">
        <v>46</v>
      </c>
      <c r="W38">
        <f>2.28*M38</f>
        <v>54.72</v>
      </c>
    </row>
    <row r="39" spans="2:23" x14ac:dyDescent="0.25">
      <c r="B39" t="s">
        <v>30</v>
      </c>
      <c r="D39">
        <v>63</v>
      </c>
      <c r="G39">
        <v>41</v>
      </c>
      <c r="H39">
        <v>77</v>
      </c>
      <c r="I39">
        <v>63</v>
      </c>
      <c r="L39">
        <v>41</v>
      </c>
      <c r="M39">
        <v>77</v>
      </c>
      <c r="N39">
        <f>0.85*D39</f>
        <v>53.55</v>
      </c>
      <c r="O39" s="8">
        <v>-0.15</v>
      </c>
      <c r="P39" s="8">
        <v>-0.15</v>
      </c>
      <c r="Q39">
        <f>0.85*G39</f>
        <v>34.85</v>
      </c>
      <c r="R39">
        <f t="shared" ref="R39" si="0">0.85*H39</f>
        <v>65.45</v>
      </c>
      <c r="S39">
        <f t="shared" ref="S39" si="1">0.85*I39</f>
        <v>53.55</v>
      </c>
      <c r="T39" s="8">
        <v>-0.15</v>
      </c>
      <c r="U39" s="8">
        <v>-0.15</v>
      </c>
      <c r="V39">
        <f t="shared" ref="V39" si="2">0.85*L39</f>
        <v>34.85</v>
      </c>
      <c r="W39">
        <f t="shared" ref="W39" si="3">0.85*M39</f>
        <v>65.45</v>
      </c>
    </row>
    <row r="40" spans="2:23" x14ac:dyDescent="0.25">
      <c r="B40" t="s">
        <v>31</v>
      </c>
      <c r="D40">
        <v>63</v>
      </c>
      <c r="G40">
        <v>55</v>
      </c>
      <c r="H40">
        <v>68</v>
      </c>
      <c r="I40">
        <v>35</v>
      </c>
      <c r="L40">
        <v>35</v>
      </c>
      <c r="M40">
        <v>35</v>
      </c>
      <c r="N40">
        <f>1.07*D40</f>
        <v>67.410000000000011</v>
      </c>
      <c r="O40" s="8">
        <v>7.0000000000000007E-2</v>
      </c>
      <c r="P40" s="8">
        <v>0.69</v>
      </c>
      <c r="Q40">
        <f>1.07*G40</f>
        <v>58.85</v>
      </c>
      <c r="R40">
        <f>1.07*H40</f>
        <v>72.760000000000005</v>
      </c>
      <c r="S40">
        <f>1.65*I40</f>
        <v>57.75</v>
      </c>
      <c r="T40" s="8">
        <v>0.65</v>
      </c>
      <c r="U40" s="8">
        <v>0.65</v>
      </c>
      <c r="V40">
        <f>1.65*L40</f>
        <v>57.75</v>
      </c>
      <c r="W40">
        <f>1.65*M40</f>
        <v>57.75</v>
      </c>
    </row>
    <row r="41" spans="2:23" x14ac:dyDescent="0.25">
      <c r="B41" t="s">
        <v>18</v>
      </c>
      <c r="D41">
        <v>4</v>
      </c>
      <c r="G41">
        <v>1</v>
      </c>
      <c r="H41">
        <v>5</v>
      </c>
      <c r="I41">
        <v>10</v>
      </c>
      <c r="L41">
        <v>5</v>
      </c>
      <c r="M41">
        <v>13</v>
      </c>
      <c r="N41">
        <f>(1-0.68)*D41</f>
        <v>1.2799999999999998</v>
      </c>
      <c r="O41" s="8">
        <v>-0.68</v>
      </c>
      <c r="P41" s="8">
        <v>-0.94</v>
      </c>
      <c r="Q41">
        <f>(1-5)*G41</f>
        <v>-4</v>
      </c>
      <c r="R41">
        <f>(1-0.68)*H41</f>
        <v>1.5999999999999996</v>
      </c>
      <c r="S41">
        <f>(1-0.8)*I41</f>
        <v>1.9999999999999996</v>
      </c>
      <c r="T41" s="8">
        <v>-0.8</v>
      </c>
      <c r="U41" s="8">
        <v>-0.8</v>
      </c>
      <c r="V41">
        <f>(1-0.8)*L41</f>
        <v>0.99999999999999978</v>
      </c>
      <c r="W41">
        <f>(1-0.8)*M41</f>
        <v>2.5999999999999996</v>
      </c>
    </row>
    <row r="46" spans="2:23" x14ac:dyDescent="0.25">
      <c r="B46" s="2" t="s">
        <v>47</v>
      </c>
      <c r="C46" s="2"/>
      <c r="D46" s="2"/>
      <c r="E46" s="2"/>
    </row>
    <row r="47" spans="2:23" x14ac:dyDescent="0.25">
      <c r="B47" s="1"/>
      <c r="C47" s="1"/>
      <c r="D47" s="2" t="s">
        <v>49</v>
      </c>
      <c r="E47" s="2"/>
      <c r="F47" s="2" t="s">
        <v>51</v>
      </c>
      <c r="G47" s="2"/>
    </row>
    <row r="48" spans="2:23" x14ac:dyDescent="0.25">
      <c r="C48" t="s">
        <v>32</v>
      </c>
      <c r="D48" t="s">
        <v>34</v>
      </c>
      <c r="E48" t="s">
        <v>50</v>
      </c>
      <c r="F48" t="s">
        <v>34</v>
      </c>
      <c r="G48" t="s">
        <v>48</v>
      </c>
    </row>
    <row r="49" spans="2:7" x14ac:dyDescent="0.25">
      <c r="B49" t="s">
        <v>19</v>
      </c>
      <c r="C49">
        <f>M10</f>
        <v>79.275999999999996</v>
      </c>
      <c r="D49">
        <v>24</v>
      </c>
      <c r="E49" t="s">
        <v>52</v>
      </c>
      <c r="F49">
        <f>S38</f>
        <v>54.72</v>
      </c>
      <c r="G49">
        <f>W38</f>
        <v>54.72</v>
      </c>
    </row>
    <row r="50" spans="2:7" x14ac:dyDescent="0.25">
      <c r="B50" t="s">
        <v>30</v>
      </c>
      <c r="C50">
        <f>K10</f>
        <v>81.808999999999997</v>
      </c>
      <c r="D50">
        <v>63</v>
      </c>
      <c r="E50">
        <v>77</v>
      </c>
      <c r="F50">
        <f>S39</f>
        <v>53.55</v>
      </c>
      <c r="G50">
        <f>W39</f>
        <v>65.45</v>
      </c>
    </row>
    <row r="51" spans="2:7" x14ac:dyDescent="0.25">
      <c r="B51" t="s">
        <v>31</v>
      </c>
      <c r="C51">
        <f>N10</f>
        <v>80.522999999999996</v>
      </c>
      <c r="D51">
        <v>35</v>
      </c>
      <c r="E51">
        <v>35</v>
      </c>
      <c r="F51">
        <f>S40</f>
        <v>57.75</v>
      </c>
      <c r="G51">
        <f>W40</f>
        <v>57.75</v>
      </c>
    </row>
    <row r="52" spans="2:7" x14ac:dyDescent="0.25">
      <c r="B52" t="s">
        <v>18</v>
      </c>
      <c r="C52">
        <f>L10</f>
        <v>13.319000000000001</v>
      </c>
      <c r="D52">
        <v>10</v>
      </c>
      <c r="E52">
        <v>13</v>
      </c>
      <c r="F52">
        <f>S41</f>
        <v>1.9999999999999996</v>
      </c>
      <c r="G52">
        <f>W41</f>
        <v>2.5999999999999996</v>
      </c>
    </row>
  </sheetData>
  <mergeCells count="10">
    <mergeCell ref="S36:W36"/>
    <mergeCell ref="B46:E46"/>
    <mergeCell ref="D47:E47"/>
    <mergeCell ref="F47:G47"/>
    <mergeCell ref="B8:O8"/>
    <mergeCell ref="B19:O19"/>
    <mergeCell ref="B34:N34"/>
    <mergeCell ref="D36:H36"/>
    <mergeCell ref="I36:M36"/>
    <mergeCell ref="N36:R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Ânderson weschenfelder</dc:creator>
  <cp:lastModifiedBy>Ânderson weschenfelder</cp:lastModifiedBy>
  <dcterms:created xsi:type="dcterms:W3CDTF">2023-06-10T18:54:43Z</dcterms:created>
  <dcterms:modified xsi:type="dcterms:W3CDTF">2023-06-11T00:17:16Z</dcterms:modified>
</cp:coreProperties>
</file>