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ocuments\Arduino\Zisterne\doc\"/>
    </mc:Choice>
  </mc:AlternateContent>
  <bookViews>
    <workbookView xWindow="2250" yWindow="0" windowWidth="2601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6" i="1"/>
  <c r="F4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C6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E4" i="1"/>
  <c r="D19" i="1"/>
  <c r="D20" i="1"/>
  <c r="D18" i="1"/>
  <c r="D15" i="1"/>
  <c r="D16" i="1"/>
  <c r="D17" i="1"/>
  <c r="D14" i="1"/>
  <c r="D13" i="1"/>
  <c r="D7" i="1"/>
  <c r="D8" i="1"/>
  <c r="D9" i="1"/>
  <c r="D10" i="1"/>
  <c r="D11" i="1"/>
  <c r="D12" i="1"/>
  <c r="D6" i="1"/>
</calcChain>
</file>

<file path=xl/sharedStrings.xml><?xml version="1.0" encoding="utf-8"?>
<sst xmlns="http://schemas.openxmlformats.org/spreadsheetml/2006/main" count="10" uniqueCount="8">
  <si>
    <t>US-Entfernungsmessung Offset und Schallgeschwindigkeitsbestimmung</t>
  </si>
  <si>
    <t>Messung [-]</t>
  </si>
  <si>
    <t>Laser [mm]</t>
  </si>
  <si>
    <t>US Sensor [mm]</t>
  </si>
  <si>
    <t>v Schall [mm/s]</t>
  </si>
  <si>
    <t>Delta [mm]</t>
  </si>
  <si>
    <t>Delta Korr [mm]</t>
  </si>
  <si>
    <t>hOffset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</si>
</sst>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0" fillId="2" borderId="0" xfId="0" applyNumberForma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Tabelle1!$C$5</c:f>
              <c:strCache>
                <c:ptCount val="1"/>
                <c:pt idx="0">
                  <c:v>US Sensor [mm]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Tabelle1!$B$6:$B$20</c:f>
              <c:numCache>
                <c:formatCode>General</c:formatCode>
                <c:ptCount val="15"/>
                <c:pt idx="0">
                  <c:v>891</c:v>
                </c:pt>
                <c:pt idx="1">
                  <c:v>890</c:v>
                </c:pt>
                <c:pt idx="2">
                  <c:v>891</c:v>
                </c:pt>
                <c:pt idx="3">
                  <c:v>583</c:v>
                </c:pt>
                <c:pt idx="4">
                  <c:v>583</c:v>
                </c:pt>
                <c:pt idx="5">
                  <c:v>583</c:v>
                </c:pt>
                <c:pt idx="6">
                  <c:v>1434</c:v>
                </c:pt>
                <c:pt idx="7">
                  <c:v>1435</c:v>
                </c:pt>
                <c:pt idx="8">
                  <c:v>1435</c:v>
                </c:pt>
                <c:pt idx="9">
                  <c:v>2397</c:v>
                </c:pt>
                <c:pt idx="10">
                  <c:v>2396</c:v>
                </c:pt>
                <c:pt idx="11">
                  <c:v>2398</c:v>
                </c:pt>
                <c:pt idx="12">
                  <c:v>1873</c:v>
                </c:pt>
                <c:pt idx="13">
                  <c:v>1872</c:v>
                </c:pt>
                <c:pt idx="14">
                  <c:v>1873</c:v>
                </c:pt>
              </c:numCache>
            </c:numRef>
          </c:xVal>
          <c:yVal>
            <c:numRef>
              <c:f>Tabelle1!$C$6:$C$20</c:f>
              <c:numCache>
                <c:formatCode>General</c:formatCode>
                <c:ptCount val="15"/>
                <c:pt idx="0">
                  <c:v>857.14</c:v>
                </c:pt>
                <c:pt idx="1">
                  <c:v>852.16</c:v>
                </c:pt>
                <c:pt idx="2">
                  <c:v>853.66</c:v>
                </c:pt>
                <c:pt idx="3">
                  <c:v>549.6</c:v>
                </c:pt>
                <c:pt idx="4">
                  <c:v>549.64</c:v>
                </c:pt>
                <c:pt idx="5">
                  <c:v>549.66</c:v>
                </c:pt>
                <c:pt idx="6">
                  <c:v>1399.12</c:v>
                </c:pt>
                <c:pt idx="7">
                  <c:v>1388</c:v>
                </c:pt>
                <c:pt idx="8">
                  <c:v>1388</c:v>
                </c:pt>
                <c:pt idx="9">
                  <c:v>2341.66</c:v>
                </c:pt>
                <c:pt idx="10">
                  <c:v>2341.7800000000002</c:v>
                </c:pt>
                <c:pt idx="11">
                  <c:v>2341.84</c:v>
                </c:pt>
                <c:pt idx="12">
                  <c:v>1829</c:v>
                </c:pt>
                <c:pt idx="13">
                  <c:v>1829.34</c:v>
                </c:pt>
                <c:pt idx="14">
                  <c:v>1828.66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92464"/>
        <c:axId val="146793024"/>
      </c:scatterChart>
      <c:valAx>
        <c:axId val="1467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Laser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793024"/>
        <c:crosses val="autoZero"/>
        <c:crossBetween val="midCat"/>
      </c:valAx>
      <c:valAx>
        <c:axId val="1467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US Sensor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7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 [mm]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145097247459452"/>
          <c:y val="0.15526946682168022"/>
          <c:w val="0.82218318863988138"/>
          <c:h val="0.7350286595996391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Tabelle1!$D$5</c:f>
              <c:strCache>
                <c:ptCount val="1"/>
                <c:pt idx="0">
                  <c:v>Delta [mm]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Tabelle1!$B$6:$B$20</c:f>
              <c:numCache>
                <c:formatCode>General</c:formatCode>
                <c:ptCount val="15"/>
                <c:pt idx="0">
                  <c:v>891</c:v>
                </c:pt>
                <c:pt idx="1">
                  <c:v>890</c:v>
                </c:pt>
                <c:pt idx="2">
                  <c:v>891</c:v>
                </c:pt>
                <c:pt idx="3">
                  <c:v>583</c:v>
                </c:pt>
                <c:pt idx="4">
                  <c:v>583</c:v>
                </c:pt>
                <c:pt idx="5">
                  <c:v>583</c:v>
                </c:pt>
                <c:pt idx="6">
                  <c:v>1434</c:v>
                </c:pt>
                <c:pt idx="7">
                  <c:v>1435</c:v>
                </c:pt>
                <c:pt idx="8">
                  <c:v>1435</c:v>
                </c:pt>
                <c:pt idx="9">
                  <c:v>2397</c:v>
                </c:pt>
                <c:pt idx="10">
                  <c:v>2396</c:v>
                </c:pt>
                <c:pt idx="11">
                  <c:v>2398</c:v>
                </c:pt>
                <c:pt idx="12">
                  <c:v>1873</c:v>
                </c:pt>
                <c:pt idx="13">
                  <c:v>1872</c:v>
                </c:pt>
                <c:pt idx="14">
                  <c:v>1873</c:v>
                </c:pt>
              </c:numCache>
            </c:numRef>
          </c:xVal>
          <c:yVal>
            <c:numRef>
              <c:f>Tabelle1!$D$6:$D$20</c:f>
              <c:numCache>
                <c:formatCode>General</c:formatCode>
                <c:ptCount val="15"/>
                <c:pt idx="0">
                  <c:v>33.860000000000014</c:v>
                </c:pt>
                <c:pt idx="1">
                  <c:v>37.840000000000032</c:v>
                </c:pt>
                <c:pt idx="2">
                  <c:v>37.340000000000032</c:v>
                </c:pt>
                <c:pt idx="3">
                  <c:v>33.399999999999977</c:v>
                </c:pt>
                <c:pt idx="4">
                  <c:v>33.360000000000014</c:v>
                </c:pt>
                <c:pt idx="5">
                  <c:v>33.340000000000032</c:v>
                </c:pt>
                <c:pt idx="6">
                  <c:v>34.880000000000109</c:v>
                </c:pt>
                <c:pt idx="7">
                  <c:v>47</c:v>
                </c:pt>
                <c:pt idx="8">
                  <c:v>47</c:v>
                </c:pt>
                <c:pt idx="9">
                  <c:v>55.340000000000146</c:v>
                </c:pt>
                <c:pt idx="10">
                  <c:v>54.2199999999998</c:v>
                </c:pt>
                <c:pt idx="11">
                  <c:v>56.159999999999854</c:v>
                </c:pt>
                <c:pt idx="12">
                  <c:v>44</c:v>
                </c:pt>
                <c:pt idx="13">
                  <c:v>42.660000000000082</c:v>
                </c:pt>
                <c:pt idx="14">
                  <c:v>44.339999999999918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Tabelle1!$F$5</c:f>
              <c:strCache>
                <c:ptCount val="1"/>
                <c:pt idx="0">
                  <c:v>Delta Korr [mm]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Tabelle1!$B$6:$B$20</c:f>
              <c:numCache>
                <c:formatCode>General</c:formatCode>
                <c:ptCount val="15"/>
                <c:pt idx="0">
                  <c:v>891</c:v>
                </c:pt>
                <c:pt idx="1">
                  <c:v>890</c:v>
                </c:pt>
                <c:pt idx="2">
                  <c:v>891</c:v>
                </c:pt>
                <c:pt idx="3">
                  <c:v>583</c:v>
                </c:pt>
                <c:pt idx="4">
                  <c:v>583</c:v>
                </c:pt>
                <c:pt idx="5">
                  <c:v>583</c:v>
                </c:pt>
                <c:pt idx="6">
                  <c:v>1434</c:v>
                </c:pt>
                <c:pt idx="7">
                  <c:v>1435</c:v>
                </c:pt>
                <c:pt idx="8">
                  <c:v>1435</c:v>
                </c:pt>
                <c:pt idx="9">
                  <c:v>2397</c:v>
                </c:pt>
                <c:pt idx="10">
                  <c:v>2396</c:v>
                </c:pt>
                <c:pt idx="11">
                  <c:v>2398</c:v>
                </c:pt>
                <c:pt idx="12">
                  <c:v>1873</c:v>
                </c:pt>
                <c:pt idx="13">
                  <c:v>1872</c:v>
                </c:pt>
                <c:pt idx="14">
                  <c:v>1873</c:v>
                </c:pt>
              </c:numCache>
            </c:numRef>
          </c:xVal>
          <c:yVal>
            <c:numRef>
              <c:f>Tabelle1!$F$6:$F$20</c:f>
              <c:numCache>
                <c:formatCode>General</c:formatCode>
                <c:ptCount val="15"/>
                <c:pt idx="0">
                  <c:v>-0.95870550161805568</c:v>
                </c:pt>
                <c:pt idx="1">
                  <c:v>3.0777022653722952</c:v>
                </c:pt>
                <c:pt idx="2">
                  <c:v>2.5607119741101769</c:v>
                </c:pt>
                <c:pt idx="3">
                  <c:v>2.0647572815533977</c:v>
                </c:pt>
                <c:pt idx="4">
                  <c:v>2.0243042071198261</c:v>
                </c:pt>
                <c:pt idx="5">
                  <c:v>2.0040776699030403</c:v>
                </c:pt>
                <c:pt idx="6">
                  <c:v>-6.0776375404525425</c:v>
                </c:pt>
                <c:pt idx="7">
                  <c:v>6.1683171521035547</c:v>
                </c:pt>
                <c:pt idx="8">
                  <c:v>6.1683171521035547</c:v>
                </c:pt>
                <c:pt idx="9">
                  <c:v>3.7063430420716941</c:v>
                </c:pt>
                <c:pt idx="10">
                  <c:v>2.5849838187700698</c:v>
                </c:pt>
                <c:pt idx="11">
                  <c:v>4.5243042071197124</c:v>
                </c:pt>
                <c:pt idx="12">
                  <c:v>-1.8268284789642166</c:v>
                </c:pt>
                <c:pt idx="13">
                  <c:v>-3.17067961165003</c:v>
                </c:pt>
                <c:pt idx="14">
                  <c:v>-1.4829773462784033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95824"/>
        <c:axId val="146796384"/>
      </c:scatterChart>
      <c:valAx>
        <c:axId val="14679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Laser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796384"/>
        <c:crosses val="autoZero"/>
        <c:crossBetween val="midCat"/>
      </c:valAx>
      <c:valAx>
        <c:axId val="146796384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Soll-Ist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79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919000509551689"/>
          <c:y val="0.46722086103728333"/>
          <c:w val="0.1830569255766106"/>
          <c:h val="0.14128824974544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21</xdr:row>
      <xdr:rowOff>109537</xdr:rowOff>
    </xdr:from>
    <xdr:to>
      <xdr:col>6</xdr:col>
      <xdr:colOff>219075</xdr:colOff>
      <xdr:row>35</xdr:row>
      <xdr:rowOff>185737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36</xdr:row>
      <xdr:rowOff>71436</xdr:rowOff>
    </xdr:from>
    <xdr:to>
      <xdr:col>6</xdr:col>
      <xdr:colOff>219075</xdr:colOff>
      <xdr:row>52</xdr:row>
      <xdr:rowOff>57149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G6" sqref="G6"/>
    </sheetView>
  </sheetViews>
  <sheetFormatPr baseColWidth="10" defaultRowHeight="15" x14ac:dyDescent="0.25"/>
  <cols>
    <col min="3" max="3" width="15.5703125" bestFit="1" customWidth="1"/>
    <col min="4" max="4" width="11.5703125" bestFit="1" customWidth="1"/>
    <col min="5" max="5" width="15.5703125" bestFit="1" customWidth="1"/>
    <col min="6" max="6" width="15.7109375" bestFit="1" customWidth="1"/>
  </cols>
  <sheetData>
    <row r="1" spans="1:6" ht="15.75" x14ac:dyDescent="0.25">
      <c r="A1" s="2" t="s">
        <v>0</v>
      </c>
    </row>
    <row r="3" spans="1:6" x14ac:dyDescent="0.25">
      <c r="C3" t="s">
        <v>4</v>
      </c>
      <c r="E3" t="s">
        <v>4</v>
      </c>
      <c r="F3" t="s">
        <v>7</v>
      </c>
    </row>
    <row r="4" spans="1:6" x14ac:dyDescent="0.25">
      <c r="C4">
        <v>34320</v>
      </c>
      <c r="E4" s="3">
        <f>1/0.9888*C4</f>
        <v>34708.737864077666</v>
      </c>
      <c r="F4" s="4">
        <f>-129.11+104</f>
        <v>-25.110000000000014</v>
      </c>
    </row>
    <row r="5" spans="1:6" s="1" customFormat="1" x14ac:dyDescent="0.25">
      <c r="A5" s="1" t="s">
        <v>1</v>
      </c>
      <c r="B5" s="1" t="s">
        <v>2</v>
      </c>
      <c r="C5" s="1" t="s">
        <v>3</v>
      </c>
      <c r="D5" s="1" t="s">
        <v>5</v>
      </c>
      <c r="E5" s="1" t="s">
        <v>3</v>
      </c>
      <c r="F5" s="1" t="s">
        <v>6</v>
      </c>
    </row>
    <row r="6" spans="1:6" x14ac:dyDescent="0.25">
      <c r="A6">
        <v>1</v>
      </c>
      <c r="B6">
        <f>995-104</f>
        <v>891</v>
      </c>
      <c r="C6">
        <f>857.14</f>
        <v>857.14</v>
      </c>
      <c r="D6">
        <f>B6-C6</f>
        <v>33.860000000000014</v>
      </c>
      <c r="E6">
        <f>C6/$C$4*$E$4-$F$4</f>
        <v>891.95870550161806</v>
      </c>
      <c r="F6">
        <f>B6-E6</f>
        <v>-0.95870550161805568</v>
      </c>
    </row>
    <row r="7" spans="1:6" x14ac:dyDescent="0.25">
      <c r="A7">
        <v>2</v>
      </c>
      <c r="B7">
        <f>994-104</f>
        <v>890</v>
      </c>
      <c r="C7">
        <v>852.16</v>
      </c>
      <c r="D7">
        <f t="shared" ref="D7:D20" si="0">B7-C7</f>
        <v>37.840000000000032</v>
      </c>
      <c r="E7">
        <f t="shared" ref="E7:E20" si="1">C7/$C$4*$E$4-$F$4</f>
        <v>886.9222977346277</v>
      </c>
      <c r="F7">
        <f t="shared" ref="F7:F20" si="2">B7-E7</f>
        <v>3.0777022653722952</v>
      </c>
    </row>
    <row r="8" spans="1:6" x14ac:dyDescent="0.25">
      <c r="A8">
        <v>3</v>
      </c>
      <c r="B8">
        <f>995-104</f>
        <v>891</v>
      </c>
      <c r="C8">
        <v>853.66</v>
      </c>
      <c r="D8">
        <f t="shared" si="0"/>
        <v>37.340000000000032</v>
      </c>
      <c r="E8">
        <f t="shared" si="1"/>
        <v>888.43928802588982</v>
      </c>
      <c r="F8">
        <f t="shared" si="2"/>
        <v>2.5607119741101769</v>
      </c>
    </row>
    <row r="9" spans="1:6" x14ac:dyDescent="0.25">
      <c r="A9">
        <v>4</v>
      </c>
      <c r="B9">
        <f>687-104</f>
        <v>583</v>
      </c>
      <c r="C9">
        <v>549.6</v>
      </c>
      <c r="D9">
        <f t="shared" si="0"/>
        <v>33.399999999999977</v>
      </c>
      <c r="E9">
        <f t="shared" si="1"/>
        <v>580.9352427184466</v>
      </c>
      <c r="F9">
        <f t="shared" si="2"/>
        <v>2.0647572815533977</v>
      </c>
    </row>
    <row r="10" spans="1:6" x14ac:dyDescent="0.25">
      <c r="A10">
        <v>5</v>
      </c>
      <c r="B10">
        <f>687-104</f>
        <v>583</v>
      </c>
      <c r="C10">
        <v>549.64</v>
      </c>
      <c r="D10">
        <f t="shared" si="0"/>
        <v>33.360000000000014</v>
      </c>
      <c r="E10">
        <f t="shared" si="1"/>
        <v>580.97569579288017</v>
      </c>
      <c r="F10">
        <f t="shared" si="2"/>
        <v>2.0243042071198261</v>
      </c>
    </row>
    <row r="11" spans="1:6" x14ac:dyDescent="0.25">
      <c r="A11">
        <v>6</v>
      </c>
      <c r="B11">
        <f>687-104</f>
        <v>583</v>
      </c>
      <c r="C11">
        <v>549.66</v>
      </c>
      <c r="D11">
        <f t="shared" si="0"/>
        <v>33.340000000000032</v>
      </c>
      <c r="E11">
        <f t="shared" si="1"/>
        <v>580.99592233009696</v>
      </c>
      <c r="F11">
        <f t="shared" si="2"/>
        <v>2.0040776699030403</v>
      </c>
    </row>
    <row r="12" spans="1:6" x14ac:dyDescent="0.25">
      <c r="A12">
        <v>7</v>
      </c>
      <c r="B12">
        <f>1538-104</f>
        <v>1434</v>
      </c>
      <c r="C12">
        <v>1399.12</v>
      </c>
      <c r="D12">
        <f t="shared" si="0"/>
        <v>34.880000000000109</v>
      </c>
      <c r="E12">
        <f t="shared" si="1"/>
        <v>1440.0776375404525</v>
      </c>
      <c r="F12">
        <f t="shared" si="2"/>
        <v>-6.0776375404525425</v>
      </c>
    </row>
    <row r="13" spans="1:6" x14ac:dyDescent="0.25">
      <c r="A13">
        <v>8</v>
      </c>
      <c r="B13">
        <f>1539-104</f>
        <v>1435</v>
      </c>
      <c r="C13">
        <v>1388</v>
      </c>
      <c r="D13">
        <f t="shared" si="0"/>
        <v>47</v>
      </c>
      <c r="E13">
        <f t="shared" si="1"/>
        <v>1428.8316828478964</v>
      </c>
      <c r="F13">
        <f t="shared" si="2"/>
        <v>6.1683171521035547</v>
      </c>
    </row>
    <row r="14" spans="1:6" x14ac:dyDescent="0.25">
      <c r="A14">
        <v>9</v>
      </c>
      <c r="B14">
        <f>1539-104</f>
        <v>1435</v>
      </c>
      <c r="C14">
        <v>1388</v>
      </c>
      <c r="D14">
        <f t="shared" si="0"/>
        <v>47</v>
      </c>
      <c r="E14">
        <f t="shared" si="1"/>
        <v>1428.8316828478964</v>
      </c>
      <c r="F14">
        <f t="shared" si="2"/>
        <v>6.1683171521035547</v>
      </c>
    </row>
    <row r="15" spans="1:6" x14ac:dyDescent="0.25">
      <c r="A15">
        <v>10</v>
      </c>
      <c r="B15">
        <f>2501-104</f>
        <v>2397</v>
      </c>
      <c r="C15">
        <v>2341.66</v>
      </c>
      <c r="D15">
        <f t="shared" si="0"/>
        <v>55.340000000000146</v>
      </c>
      <c r="E15">
        <f t="shared" si="1"/>
        <v>2393.2936569579283</v>
      </c>
      <c r="F15">
        <f t="shared" si="2"/>
        <v>3.7063430420716941</v>
      </c>
    </row>
    <row r="16" spans="1:6" x14ac:dyDescent="0.25">
      <c r="A16">
        <v>11</v>
      </c>
      <c r="B16">
        <f>2500-104</f>
        <v>2396</v>
      </c>
      <c r="C16">
        <v>2341.7800000000002</v>
      </c>
      <c r="D16">
        <f t="shared" si="0"/>
        <v>54.2199999999998</v>
      </c>
      <c r="E16">
        <f t="shared" si="1"/>
        <v>2393.4150161812299</v>
      </c>
      <c r="F16">
        <f t="shared" si="2"/>
        <v>2.5849838187700698</v>
      </c>
    </row>
    <row r="17" spans="1:6" x14ac:dyDescent="0.25">
      <c r="A17">
        <v>12</v>
      </c>
      <c r="B17">
        <f>2502-104</f>
        <v>2398</v>
      </c>
      <c r="C17">
        <v>2341.84</v>
      </c>
      <c r="D17">
        <f t="shared" si="0"/>
        <v>56.159999999999854</v>
      </c>
      <c r="E17">
        <f t="shared" si="1"/>
        <v>2393.4756957928803</v>
      </c>
      <c r="F17">
        <f t="shared" si="2"/>
        <v>4.5243042071197124</v>
      </c>
    </row>
    <row r="18" spans="1:6" x14ac:dyDescent="0.25">
      <c r="A18">
        <v>13</v>
      </c>
      <c r="B18">
        <f>1977-104</f>
        <v>1873</v>
      </c>
      <c r="C18">
        <v>1829</v>
      </c>
      <c r="D18">
        <f t="shared" si="0"/>
        <v>44</v>
      </c>
      <c r="E18">
        <f t="shared" si="1"/>
        <v>1874.8268284789642</v>
      </c>
      <c r="F18">
        <f t="shared" si="2"/>
        <v>-1.8268284789642166</v>
      </c>
    </row>
    <row r="19" spans="1:6" x14ac:dyDescent="0.25">
      <c r="A19">
        <v>14</v>
      </c>
      <c r="B19">
        <f>1976-104</f>
        <v>1872</v>
      </c>
      <c r="C19">
        <v>1829.34</v>
      </c>
      <c r="D19">
        <f t="shared" si="0"/>
        <v>42.660000000000082</v>
      </c>
      <c r="E19">
        <f t="shared" si="1"/>
        <v>1875.17067961165</v>
      </c>
      <c r="F19">
        <f t="shared" si="2"/>
        <v>-3.17067961165003</v>
      </c>
    </row>
    <row r="20" spans="1:6" x14ac:dyDescent="0.25">
      <c r="A20">
        <v>15</v>
      </c>
      <c r="B20">
        <f>1977-104</f>
        <v>1873</v>
      </c>
      <c r="C20">
        <v>1828.66</v>
      </c>
      <c r="D20">
        <f t="shared" si="0"/>
        <v>44.339999999999918</v>
      </c>
      <c r="E20">
        <f t="shared" si="1"/>
        <v>1874.4829773462784</v>
      </c>
      <c r="F20">
        <f t="shared" si="2"/>
        <v>-1.4829773462784033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</cp:lastModifiedBy>
  <dcterms:created xsi:type="dcterms:W3CDTF">2018-07-27T21:12:52Z</dcterms:created>
  <dcterms:modified xsi:type="dcterms:W3CDTF">2018-07-27T22:21:19Z</dcterms:modified>
</cp:coreProperties>
</file>