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ENS05.labos.polymtl.ca\profiles\daroyf\profiles\Desktop\SSH3210\"/>
    </mc:Choice>
  </mc:AlternateContent>
  <xr:revisionPtr revIDLastSave="0" documentId="13_ncr:1_{E340C37B-4EC7-4889-9F6A-AC0551F4D819}" xr6:coauthVersionLast="36" xr6:coauthVersionMax="47" xr10:uidLastSave="{00000000-0000-0000-0000-000000000000}"/>
  <bookViews>
    <workbookView xWindow="0" yWindow="0" windowWidth="28800" windowHeight="12225" tabRatio="692" xr2:uid="{00000000-000D-0000-FFFF-FFFF00000000}"/>
  </bookViews>
  <sheets>
    <sheet name="Lab" sheetId="40" r:id="rId1"/>
    <sheet name="Calcul perso" sheetId="51" r:id="rId2"/>
  </sheets>
  <definedNames>
    <definedName name="_xlnm.Print_Area" localSheetId="0">Lab!$A$1:$K$68</definedName>
  </definedNames>
  <calcPr calcId="191028" iterate="1" iterateCount="1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40" l="1"/>
  <c r="D36" i="40"/>
  <c r="B36" i="40"/>
  <c r="B32" i="40"/>
  <c r="B31" i="40"/>
  <c r="D15" i="40"/>
  <c r="C15" i="40"/>
  <c r="B15" i="40"/>
  <c r="D13" i="40"/>
  <c r="C13" i="40"/>
  <c r="B13" i="40"/>
  <c r="C11" i="40"/>
  <c r="D11" i="40"/>
  <c r="B11" i="40"/>
  <c r="K21" i="40"/>
  <c r="I28" i="40"/>
  <c r="H28" i="40"/>
  <c r="I23" i="40"/>
  <c r="H23" i="40"/>
  <c r="F23" i="40"/>
  <c r="E23" i="40"/>
  <c r="B23" i="40"/>
  <c r="C23" i="40"/>
  <c r="D9" i="40"/>
  <c r="C9" i="40"/>
  <c r="B4" i="40" l="1"/>
  <c r="A4" i="40"/>
</calcChain>
</file>

<file path=xl/sharedStrings.xml><?xml version="1.0" encoding="utf-8"?>
<sst xmlns="http://schemas.openxmlformats.org/spreadsheetml/2006/main" count="88" uniqueCount="52">
  <si>
    <t>Partie 1</t>
  </si>
  <si>
    <t>Partie 2</t>
  </si>
  <si>
    <t>Partie 3</t>
  </si>
  <si>
    <t>Taux</t>
  </si>
  <si>
    <t>r</t>
  </si>
  <si>
    <t>m</t>
  </si>
  <si>
    <t>v</t>
  </si>
  <si>
    <t>Q1</t>
  </si>
  <si>
    <t>Q2</t>
  </si>
  <si>
    <t>Q3</t>
  </si>
  <si>
    <t>Q4</t>
  </si>
  <si>
    <t xml:space="preserve">Montant </t>
  </si>
  <si>
    <t>% dernier salaire</t>
  </si>
  <si>
    <t xml:space="preserve">Taux eff. ann. </t>
  </si>
  <si>
    <t>Taux eff/sem</t>
  </si>
  <si>
    <t>a)</t>
  </si>
  <si>
    <t>b)</t>
  </si>
  <si>
    <t>Réponse b</t>
  </si>
  <si>
    <t>c)</t>
  </si>
  <si>
    <t>Réponse c</t>
  </si>
  <si>
    <t>Taux annuel</t>
  </si>
  <si>
    <t>BONUS</t>
  </si>
  <si>
    <t>Prix maximum du nouvel immeuble</t>
  </si>
  <si>
    <t xml:space="preserve">Nom : </t>
  </si>
  <si>
    <t xml:space="preserve">Prénom : </t>
  </si>
  <si>
    <t xml:space="preserve">Matricule : </t>
  </si>
  <si>
    <t xml:space="preserve">Groupe : </t>
  </si>
  <si>
    <t>1er taux</t>
  </si>
  <si>
    <t>2e taux</t>
  </si>
  <si>
    <t>Taux mensuel</t>
  </si>
  <si>
    <t>Calcul, questionnement et notes</t>
  </si>
  <si>
    <t>Renommer le terme Facteur par la bon facteur (ex. (F/A;10%;4)</t>
  </si>
  <si>
    <t>Formule</t>
  </si>
  <si>
    <t>Indiquer en dessous du Facteur le facteur en chiffre</t>
  </si>
  <si>
    <t>Réponse a</t>
  </si>
  <si>
    <t>Résultat</t>
  </si>
  <si>
    <t>Roy</t>
  </si>
  <si>
    <t>David-Olivier</t>
  </si>
  <si>
    <t>1948397</t>
  </si>
  <si>
    <t>Bernard</t>
  </si>
  <si>
    <t>Jean-Philippe</t>
  </si>
  <si>
    <t>2018496</t>
  </si>
  <si>
    <t>(F/P;2%;35)</t>
  </si>
  <si>
    <t>i=exp(r/v)-1</t>
  </si>
  <si>
    <t>(F/A;8%;25)</t>
  </si>
  <si>
    <t>(A/F;8%;35)</t>
  </si>
  <si>
    <t>(P/F;11%;35)</t>
  </si>
  <si>
    <t>2500$/subvention</t>
  </si>
  <si>
    <t>:Provinciale</t>
  </si>
  <si>
    <t>:Fédérale</t>
  </si>
  <si>
    <t>14,4 ans</t>
  </si>
  <si>
    <t>x les 3,6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</si>
</sst>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)\ _$_ ;_ * \(#,##0.00\)\ _$_ ;_ * &quot;-&quot;??_)\ _$_ ;_ @_ "/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  <numFmt numFmtId="166" formatCode="0.000000"/>
    <numFmt numFmtId="167" formatCode="0.0000"/>
    <numFmt numFmtId="168" formatCode="_ * #,##0_)\ &quot;$&quot;_ ;_ * \(#,##0\)\ &quot;$&quot;_ ;_ * &quot;-&quot;??_)\ &quot;$&quot;_ ;_ @_ "/>
    <numFmt numFmtId="169" formatCode="_ * #,##0.0000_)\ _$_ ;_ * \(#,##0.0000\)\ _$_ ;_ * &quot;-&quot;??_)\ _$_ ;_ @_ "/>
    <numFmt numFmtId="170" formatCode="h&quot; h &quot;mm;@"/>
    <numFmt numFmtId="171" formatCode="[$-F800]dddd\,\ mmmm\ dd\,\ 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4" xfId="0" applyFont="1" applyBorder="1"/>
    <xf numFmtId="0" fontId="2" fillId="0" borderId="19" xfId="0" applyFont="1" applyBorder="1"/>
    <xf numFmtId="165" fontId="0" fillId="0" borderId="1" xfId="1" applyNumberFormat="1" applyFont="1" applyBorder="1"/>
    <xf numFmtId="9" fontId="2" fillId="0" borderId="0" xfId="0" applyNumberFormat="1" applyFont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17" xfId="0" applyFont="1" applyBorder="1"/>
    <xf numFmtId="0" fontId="2" fillId="0" borderId="3" xfId="0" applyFont="1" applyBorder="1"/>
    <xf numFmtId="0" fontId="0" fillId="0" borderId="0" xfId="0" applyFont="1"/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 applyProtection="1">
      <alignment horizontal="right"/>
      <protection locked="0"/>
    </xf>
    <xf numFmtId="49" fontId="2" fillId="0" borderId="0" xfId="0" applyNumberFormat="1" applyFont="1" applyBorder="1" applyAlignment="1"/>
    <xf numFmtId="49" fontId="6" fillId="0" borderId="0" xfId="0" applyNumberFormat="1" applyFont="1" applyAlignment="1"/>
    <xf numFmtId="0" fontId="2" fillId="0" borderId="1" xfId="0" applyFont="1" applyBorder="1" applyAlignment="1">
      <alignment horizontal="center"/>
    </xf>
    <xf numFmtId="169" fontId="0" fillId="0" borderId="0" xfId="69" applyNumberFormat="1" applyFont="1"/>
    <xf numFmtId="165" fontId="2" fillId="0" borderId="0" xfId="0" applyNumberFormat="1" applyFont="1" applyFill="1" applyBorder="1"/>
    <xf numFmtId="0" fontId="2" fillId="0" borderId="0" xfId="0" applyFont="1" applyFill="1" applyBorder="1"/>
    <xf numFmtId="9" fontId="2" fillId="0" borderId="0" xfId="0" applyNumberFormat="1" applyFont="1" applyFill="1" applyBorder="1"/>
    <xf numFmtId="165" fontId="0" fillId="0" borderId="0" xfId="1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1" applyNumberFormat="1" applyFont="1" applyBorder="1"/>
    <xf numFmtId="0" fontId="0" fillId="0" borderId="0" xfId="69" applyNumberFormat="1" applyFont="1" applyBorder="1"/>
    <xf numFmtId="168" fontId="0" fillId="0" borderId="0" xfId="0" applyNumberFormat="1" applyFont="1" applyBorder="1"/>
    <xf numFmtId="167" fontId="0" fillId="0" borderId="1" xfId="0" applyNumberFormat="1" applyFont="1" applyBorder="1"/>
    <xf numFmtId="0" fontId="0" fillId="0" borderId="0" xfId="0" applyFont="1" applyFill="1" applyBorder="1"/>
    <xf numFmtId="0" fontId="0" fillId="0" borderId="0" xfId="0" applyFont="1" applyAlignment="1">
      <alignment vertical="center"/>
    </xf>
    <xf numFmtId="167" fontId="0" fillId="0" borderId="0" xfId="0" applyNumberFormat="1" applyFont="1" applyFill="1" applyBorder="1"/>
    <xf numFmtId="165" fontId="0" fillId="0" borderId="1" xfId="0" applyNumberFormat="1" applyFont="1" applyBorder="1"/>
    <xf numFmtId="165" fontId="0" fillId="0" borderId="0" xfId="0" applyNumberFormat="1" applyFont="1" applyFill="1" applyBorder="1"/>
    <xf numFmtId="166" fontId="0" fillId="0" borderId="1" xfId="0" applyNumberFormat="1" applyFont="1" applyBorder="1"/>
    <xf numFmtId="166" fontId="0" fillId="0" borderId="0" xfId="0" applyNumberFormat="1" applyFont="1" applyFill="1" applyBorder="1"/>
    <xf numFmtId="0" fontId="0" fillId="3" borderId="19" xfId="0" applyFont="1" applyFill="1" applyBorder="1"/>
    <xf numFmtId="0" fontId="0" fillId="3" borderId="21" xfId="0" applyFont="1" applyFill="1" applyBorder="1"/>
    <xf numFmtId="10" fontId="0" fillId="0" borderId="9" xfId="2" applyNumberFormat="1" applyFont="1" applyBorder="1" applyAlignment="1">
      <alignment horizontal="center"/>
    </xf>
    <xf numFmtId="10" fontId="0" fillId="0" borderId="9" xfId="2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9" xfId="0" applyFont="1" applyBorder="1" applyAlignment="1">
      <alignment horizontal="right" vertical="center" wrapText="1"/>
    </xf>
    <xf numFmtId="10" fontId="0" fillId="2" borderId="2" xfId="2" applyNumberFormat="1" applyFont="1" applyFill="1" applyBorder="1" applyAlignment="1">
      <alignment horizontal="left" indent="2"/>
    </xf>
    <xf numFmtId="10" fontId="0" fillId="2" borderId="2" xfId="2" applyNumberFormat="1" applyFont="1" applyFill="1" applyBorder="1" applyAlignment="1">
      <alignment horizontal="center"/>
    </xf>
    <xf numFmtId="0" fontId="7" fillId="0" borderId="0" xfId="0" applyFont="1" applyBorder="1"/>
    <xf numFmtId="0" fontId="7" fillId="0" borderId="18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3" xfId="0" applyFont="1" applyBorder="1"/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 applyProtection="1">
      <alignment horizontal="center"/>
      <protection locked="0"/>
    </xf>
    <xf numFmtId="0" fontId="7" fillId="0" borderId="17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167" fontId="0" fillId="0" borderId="6" xfId="0" applyNumberFormat="1" applyFont="1" applyBorder="1"/>
    <xf numFmtId="0" fontId="2" fillId="0" borderId="23" xfId="0" applyFont="1" applyBorder="1"/>
    <xf numFmtId="165" fontId="2" fillId="2" borderId="11" xfId="0" applyNumberFormat="1" applyFont="1" applyFill="1" applyBorder="1"/>
    <xf numFmtId="0" fontId="2" fillId="0" borderId="24" xfId="0" applyFont="1" applyBorder="1"/>
    <xf numFmtId="165" fontId="0" fillId="0" borderId="6" xfId="0" applyNumberFormat="1" applyFont="1" applyBorder="1"/>
    <xf numFmtId="165" fontId="2" fillId="2" borderId="7" xfId="0" applyNumberFormat="1" applyFont="1" applyFill="1" applyBorder="1"/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10" fontId="0" fillId="2" borderId="21" xfId="2" applyNumberFormat="1" applyFont="1" applyFill="1" applyBorder="1"/>
    <xf numFmtId="0" fontId="0" fillId="0" borderId="8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1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4" borderId="0" xfId="0" applyFont="1" applyFill="1"/>
    <xf numFmtId="0" fontId="0" fillId="4" borderId="0" xfId="0" applyFont="1" applyFill="1"/>
    <xf numFmtId="0" fontId="0" fillId="4" borderId="0" xfId="0" applyFont="1" applyFill="1" applyBorder="1"/>
    <xf numFmtId="0" fontId="8" fillId="0" borderId="0" xfId="0" applyFont="1"/>
    <xf numFmtId="0" fontId="0" fillId="0" borderId="12" xfId="0" applyNumberFormat="1" applyFont="1" applyBorder="1"/>
    <xf numFmtId="0" fontId="7" fillId="0" borderId="13" xfId="0" applyNumberFormat="1" applyFont="1" applyBorder="1"/>
    <xf numFmtId="0" fontId="7" fillId="0" borderId="13" xfId="1" applyNumberFormat="1" applyFont="1" applyBorder="1"/>
    <xf numFmtId="0" fontId="0" fillId="0" borderId="14" xfId="0" applyNumberFormat="1" applyFont="1" applyBorder="1"/>
    <xf numFmtId="0" fontId="7" fillId="0" borderId="0" xfId="0" applyNumberFormat="1" applyFont="1" applyBorder="1"/>
    <xf numFmtId="0" fontId="7" fillId="0" borderId="0" xfId="1" applyNumberFormat="1" applyFont="1" applyBorder="1"/>
    <xf numFmtId="0" fontId="7" fillId="0" borderId="15" xfId="0" applyNumberFormat="1" applyFont="1" applyBorder="1"/>
    <xf numFmtId="0" fontId="7" fillId="0" borderId="16" xfId="0" applyNumberFormat="1" applyFont="1" applyBorder="1"/>
    <xf numFmtId="0" fontId="0" fillId="0" borderId="16" xfId="0" applyNumberFormat="1" applyFont="1" applyBorder="1"/>
    <xf numFmtId="0" fontId="7" fillId="0" borderId="12" xfId="0" applyNumberFormat="1" applyFont="1" applyBorder="1"/>
    <xf numFmtId="0" fontId="0" fillId="0" borderId="0" xfId="0" applyNumberFormat="1" applyFont="1"/>
    <xf numFmtId="0" fontId="7" fillId="0" borderId="13" xfId="0" applyNumberFormat="1" applyFont="1" applyBorder="1" applyAlignment="1">
      <alignment wrapText="1"/>
    </xf>
    <xf numFmtId="0" fontId="7" fillId="0" borderId="17" xfId="0" applyNumberFormat="1" applyFont="1" applyBorder="1" applyAlignment="1">
      <alignment wrapText="1"/>
    </xf>
    <xf numFmtId="0" fontId="7" fillId="0" borderId="14" xfId="0" applyNumberFormat="1" applyFont="1" applyBorder="1"/>
    <xf numFmtId="0" fontId="0" fillId="0" borderId="0" xfId="0" applyNumberFormat="1" applyFont="1" applyBorder="1"/>
    <xf numFmtId="0" fontId="7" fillId="0" borderId="0" xfId="0" applyNumberFormat="1" applyFont="1" applyBorder="1" applyAlignment="1">
      <alignment horizontal="center" wrapText="1"/>
    </xf>
    <xf numFmtId="0" fontId="7" fillId="0" borderId="18" xfId="0" applyNumberFormat="1" applyFont="1" applyBorder="1"/>
    <xf numFmtId="0" fontId="0" fillId="0" borderId="18" xfId="0" applyNumberFormat="1" applyFont="1" applyBorder="1"/>
    <xf numFmtId="0" fontId="0" fillId="0" borderId="0" xfId="0" applyNumberFormat="1" applyFont="1" applyBorder="1" applyAlignment="1">
      <alignment horizontal="center"/>
    </xf>
    <xf numFmtId="0" fontId="0" fillId="0" borderId="0" xfId="69" applyNumberFormat="1" applyFont="1" applyBorder="1" applyAlignment="1">
      <alignment horizontal="right"/>
    </xf>
    <xf numFmtId="0" fontId="0" fillId="0" borderId="18" xfId="1" applyNumberFormat="1" applyFont="1" applyBorder="1"/>
    <xf numFmtId="0" fontId="2" fillId="0" borderId="0" xfId="0" applyNumberFormat="1" applyFont="1" applyBorder="1"/>
    <xf numFmtId="0" fontId="2" fillId="0" borderId="18" xfId="0" applyNumberFormat="1" applyFont="1" applyBorder="1"/>
    <xf numFmtId="0" fontId="0" fillId="0" borderId="0" xfId="1" applyNumberFormat="1" applyFont="1"/>
    <xf numFmtId="0" fontId="0" fillId="0" borderId="12" xfId="0" applyNumberFormat="1" applyFont="1" applyFill="1" applyBorder="1"/>
    <xf numFmtId="0" fontId="0" fillId="0" borderId="13" xfId="0" applyNumberFormat="1" applyFont="1" applyFill="1" applyBorder="1"/>
    <xf numFmtId="0" fontId="0" fillId="0" borderId="17" xfId="0" applyNumberFormat="1" applyFont="1" applyFill="1" applyBorder="1"/>
    <xf numFmtId="0" fontId="0" fillId="0" borderId="0" xfId="0" applyNumberFormat="1" applyFont="1" applyFill="1" applyBorder="1"/>
    <xf numFmtId="0" fontId="0" fillId="0" borderId="18" xfId="0" applyNumberFormat="1" applyFont="1" applyFill="1" applyBorder="1"/>
    <xf numFmtId="0" fontId="0" fillId="0" borderId="14" xfId="0" applyNumberFormat="1" applyFont="1" applyFill="1" applyBorder="1"/>
    <xf numFmtId="0" fontId="0" fillId="0" borderId="0" xfId="1" applyNumberFormat="1" applyFont="1" applyFill="1" applyBorder="1"/>
    <xf numFmtId="0" fontId="0" fillId="0" borderId="0" xfId="2" applyNumberFormat="1" applyFont="1" applyFill="1" applyBorder="1"/>
    <xf numFmtId="0" fontId="0" fillId="0" borderId="0" xfId="69" applyNumberFormat="1" applyFont="1" applyFill="1" applyBorder="1"/>
    <xf numFmtId="0" fontId="2" fillId="0" borderId="0" xfId="1" applyNumberFormat="1" applyFont="1" applyFill="1" applyBorder="1"/>
    <xf numFmtId="170" fontId="2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8" fontId="2" fillId="2" borderId="19" xfId="1" applyNumberFormat="1" applyFont="1" applyFill="1" applyBorder="1" applyAlignment="1">
      <alignment horizontal="center"/>
    </xf>
    <xf numFmtId="168" fontId="2" fillId="2" borderId="21" xfId="1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 applyProtection="1">
      <alignment horizontal="center"/>
      <protection locked="0"/>
    </xf>
    <xf numFmtId="168" fontId="2" fillId="2" borderId="22" xfId="1" applyNumberFormat="1" applyFont="1" applyFill="1" applyBorder="1" applyAlignment="1">
      <alignment horizontal="right"/>
    </xf>
    <xf numFmtId="168" fontId="2" fillId="2" borderId="21" xfId="1" applyNumberFormat="1" applyFont="1" applyFill="1" applyBorder="1" applyAlignment="1">
      <alignment horizontal="right"/>
    </xf>
    <xf numFmtId="171" fontId="2" fillId="0" borderId="0" xfId="0" applyNumberFormat="1" applyFont="1" applyAlignment="1">
      <alignment horizontal="left"/>
    </xf>
    <xf numFmtId="2" fontId="0" fillId="0" borderId="1" xfId="0" applyNumberFormat="1" applyFont="1" applyBorder="1"/>
  </cellXfs>
  <cellStyles count="70">
    <cellStyle name="Lien hypertexte" xfId="67" builtinId="8" hidden="1"/>
    <cellStyle name="Lien hypertexte" xfId="65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3" builtinId="8" hidden="1"/>
    <cellStyle name="Lien hypertexte" xfId="21" builtinId="8" hidden="1"/>
    <cellStyle name="Lien hypertexte" xfId="8" builtinId="8" hidden="1"/>
    <cellStyle name="Lien hypertexte" xfId="10" builtinId="8" hidden="1"/>
    <cellStyle name="Lien hypertexte" xfId="6" builtinId="8" hidden="1"/>
    <cellStyle name="Lien hypertexte" xfId="4" builtinId="8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62" builtinId="9" hidden="1"/>
    <cellStyle name="Lien hypertexte visité" xfId="54" builtinId="9" hidden="1"/>
    <cellStyle name="Lien hypertexte visité" xfId="4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38" builtinId="9" hidden="1"/>
    <cellStyle name="Lien hypertexte visité" xfId="22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9" builtinId="9" hidden="1"/>
    <cellStyle name="Lien hypertexte visité" xfId="11" builtinId="9" hidden="1"/>
    <cellStyle name="Lien hypertexte visité" xfId="7" builtinId="9" hidden="1"/>
    <cellStyle name="Lien hypertexte visité" xfId="5" builtinId="9" hidden="1"/>
    <cellStyle name="Milliers" xfId="69" builtinId="3"/>
    <cellStyle name="Monétaire" xfId="1" builtinId="4"/>
    <cellStyle name="Normal" xfId="0" builtinId="0"/>
    <cellStyle name="Normal 2" xfId="3" xr:uid="{00000000-0005-0000-0000-000042000000}"/>
    <cellStyle name="Pourcentage" xfId="2" builtinId="5"/>
    <cellStyle name="Pourcentage 2" xfId="20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0A5D-712A-7A49-AA3A-5DB386E29B06}">
  <sheetPr>
    <pageSetUpPr fitToPage="1"/>
  </sheetPr>
  <dimension ref="A1:O68"/>
  <sheetViews>
    <sheetView tabSelected="1" topLeftCell="A19" zoomScaleNormal="100" workbookViewId="0">
      <selection activeCell="H45" sqref="H45"/>
    </sheetView>
  </sheetViews>
  <sheetFormatPr baseColWidth="10" defaultColWidth="10.875" defaultRowHeight="15.75" x14ac:dyDescent="0.25"/>
  <cols>
    <col min="1" max="1" width="15.125" style="12" customWidth="1"/>
    <col min="2" max="2" width="13.875" style="12" bestFit="1" customWidth="1"/>
    <col min="3" max="3" width="15.375" style="12" customWidth="1"/>
    <col min="4" max="4" width="15" style="12" bestFit="1" customWidth="1"/>
    <col min="5" max="5" width="15" style="12" customWidth="1"/>
    <col min="6" max="6" width="12.875" style="12" bestFit="1" customWidth="1"/>
    <col min="7" max="7" width="15.375" style="12" customWidth="1"/>
    <col min="8" max="8" width="9.875" style="12" bestFit="1" customWidth="1"/>
    <col min="9" max="9" width="10.875" style="12" bestFit="1" customWidth="1"/>
    <col min="10" max="10" width="11.125" style="12" customWidth="1"/>
    <col min="11" max="11" width="13" style="12" bestFit="1" customWidth="1"/>
    <col min="12" max="12" width="10.875" style="115"/>
    <col min="13" max="13" width="9.125" style="12" customWidth="1"/>
    <col min="14" max="14" width="20.375" style="12" bestFit="1" customWidth="1"/>
    <col min="15" max="15" width="9.125" style="12" customWidth="1"/>
    <col min="16" max="16384" width="10.875" style="12"/>
  </cols>
  <sheetData>
    <row r="1" spans="1:15" x14ac:dyDescent="0.25">
      <c r="A1" s="13" t="s">
        <v>23</v>
      </c>
      <c r="B1" s="122" t="s">
        <v>36</v>
      </c>
      <c r="C1" s="122"/>
      <c r="D1" s="14" t="s">
        <v>24</v>
      </c>
      <c r="E1" s="123" t="s">
        <v>37</v>
      </c>
      <c r="F1" s="123"/>
      <c r="G1" s="15" t="s">
        <v>25</v>
      </c>
      <c r="H1" s="122" t="s">
        <v>38</v>
      </c>
      <c r="I1" s="122"/>
      <c r="J1" s="16" t="s">
        <v>26</v>
      </c>
      <c r="K1" s="12">
        <v>4</v>
      </c>
    </row>
    <row r="2" spans="1:15" x14ac:dyDescent="0.25">
      <c r="A2" s="13" t="s">
        <v>23</v>
      </c>
      <c r="B2" s="122" t="s">
        <v>39</v>
      </c>
      <c r="C2" s="122"/>
      <c r="D2" s="14" t="s">
        <v>24</v>
      </c>
      <c r="E2" s="123" t="s">
        <v>40</v>
      </c>
      <c r="F2" s="123"/>
      <c r="G2" s="15" t="s">
        <v>25</v>
      </c>
      <c r="H2" s="122" t="s">
        <v>41</v>
      </c>
      <c r="I2" s="122"/>
      <c r="J2" s="16" t="s">
        <v>26</v>
      </c>
      <c r="K2" s="12">
        <v>4</v>
      </c>
    </row>
    <row r="3" spans="1:15" x14ac:dyDescent="0.25">
      <c r="A3" s="13" t="s">
        <v>23</v>
      </c>
      <c r="B3" s="122"/>
      <c r="C3" s="122"/>
      <c r="D3" s="14" t="s">
        <v>24</v>
      </c>
      <c r="E3" s="123"/>
      <c r="F3" s="123"/>
      <c r="G3" s="15" t="s">
        <v>25</v>
      </c>
      <c r="H3" s="122"/>
      <c r="I3" s="122"/>
      <c r="J3" s="16" t="s">
        <v>26</v>
      </c>
    </row>
    <row r="4" spans="1:15" x14ac:dyDescent="0.25">
      <c r="A4" s="114">
        <f ca="1">NOW()</f>
        <v>44609.688308564815</v>
      </c>
      <c r="B4" s="126">
        <f ca="1">NOW()</f>
        <v>44609.688308564815</v>
      </c>
      <c r="C4" s="126"/>
      <c r="D4" s="126"/>
      <c r="E4" s="57"/>
      <c r="F4" s="57"/>
      <c r="G4" s="15"/>
      <c r="H4" s="56"/>
      <c r="I4" s="56"/>
      <c r="J4" s="16"/>
    </row>
    <row r="5" spans="1:15" x14ac:dyDescent="0.25">
      <c r="A5" s="76" t="s">
        <v>0</v>
      </c>
      <c r="B5" s="77"/>
      <c r="C5" s="77"/>
      <c r="D5" s="77"/>
      <c r="E5" s="77"/>
      <c r="F5" s="77"/>
      <c r="G5" s="77"/>
      <c r="H5" s="77"/>
      <c r="I5" s="77"/>
      <c r="J5" s="77"/>
      <c r="K5" s="77"/>
      <c r="N5" s="18"/>
      <c r="O5" s="31"/>
    </row>
    <row r="6" spans="1:15" x14ac:dyDescent="0.25">
      <c r="N6" s="18"/>
      <c r="O6" s="31"/>
    </row>
    <row r="7" spans="1:15" ht="16.5" thickBot="1" x14ac:dyDescent="0.3">
      <c r="A7" s="1"/>
      <c r="B7" s="6"/>
      <c r="C7" s="1" t="s">
        <v>12</v>
      </c>
      <c r="D7" s="6"/>
      <c r="F7" s="20"/>
      <c r="G7" s="21"/>
      <c r="H7" s="20"/>
      <c r="I7" s="21"/>
      <c r="J7" s="36"/>
      <c r="N7" s="18"/>
      <c r="O7" s="31"/>
    </row>
    <row r="8" spans="1:15" ht="16.5" thickBot="1" x14ac:dyDescent="0.3">
      <c r="B8" s="11" t="s">
        <v>11</v>
      </c>
      <c r="C8" s="59" t="s">
        <v>42</v>
      </c>
      <c r="D8" s="60" t="s">
        <v>35</v>
      </c>
      <c r="F8" s="12" t="s">
        <v>31</v>
      </c>
      <c r="G8" s="20"/>
      <c r="H8" s="20"/>
      <c r="I8" s="20"/>
      <c r="J8" s="36"/>
      <c r="M8" s="37"/>
      <c r="N8" s="18"/>
      <c r="O8" s="31"/>
    </row>
    <row r="9" spans="1:15" ht="16.5" thickBot="1" x14ac:dyDescent="0.3">
      <c r="A9" s="11" t="s">
        <v>7</v>
      </c>
      <c r="B9" s="5">
        <v>88040</v>
      </c>
      <c r="C9" s="127">
        <f>(1+0.02)^35</f>
        <v>1.9998895526624547</v>
      </c>
      <c r="D9" s="63">
        <f>B9*C9</f>
        <v>176070.2762164025</v>
      </c>
      <c r="F9" s="36" t="s">
        <v>33</v>
      </c>
      <c r="G9" s="22"/>
      <c r="H9" s="38"/>
      <c r="I9" s="19"/>
      <c r="J9" s="36"/>
      <c r="M9" s="37"/>
      <c r="N9" s="18"/>
      <c r="O9" s="31"/>
    </row>
    <row r="10" spans="1:15" x14ac:dyDescent="0.25">
      <c r="A10" s="3"/>
      <c r="B10" s="2" t="s">
        <v>11</v>
      </c>
      <c r="C10" s="17" t="s">
        <v>44</v>
      </c>
      <c r="D10" s="60" t="s">
        <v>35</v>
      </c>
      <c r="F10" s="36"/>
      <c r="G10" s="20"/>
      <c r="H10" s="20"/>
      <c r="I10" s="20"/>
      <c r="J10" s="36"/>
      <c r="L10" s="116"/>
      <c r="M10" s="37"/>
      <c r="N10" s="18"/>
      <c r="O10" s="31"/>
    </row>
    <row r="11" spans="1:15" ht="16.5" thickBot="1" x14ac:dyDescent="0.3">
      <c r="A11" s="62" t="s">
        <v>8</v>
      </c>
      <c r="B11" s="39">
        <f>0.45*D9</f>
        <v>79231.624297381131</v>
      </c>
      <c r="C11" s="35">
        <f>FV(0.08,25,-1)</f>
        <v>73.105939952741565</v>
      </c>
      <c r="D11" s="63">
        <f>B11*C11</f>
        <v>5792302.3682425246</v>
      </c>
      <c r="F11" s="20"/>
      <c r="G11" s="40"/>
      <c r="H11" s="38"/>
      <c r="I11" s="19"/>
      <c r="J11" s="36"/>
      <c r="L11" s="116"/>
      <c r="M11" s="37"/>
      <c r="N11" s="18"/>
      <c r="O11" s="31"/>
    </row>
    <row r="12" spans="1:15" x14ac:dyDescent="0.25">
      <c r="A12" s="3"/>
      <c r="B12" s="2" t="s">
        <v>11</v>
      </c>
      <c r="C12" s="17" t="s">
        <v>45</v>
      </c>
      <c r="D12" s="60" t="s">
        <v>35</v>
      </c>
      <c r="F12" s="36"/>
      <c r="G12" s="20"/>
      <c r="H12" s="20"/>
      <c r="I12" s="20"/>
      <c r="J12" s="36"/>
    </row>
    <row r="13" spans="1:15" ht="16.5" thickBot="1" x14ac:dyDescent="0.3">
      <c r="A13" s="62" t="s">
        <v>9</v>
      </c>
      <c r="B13" s="39">
        <f>D11</f>
        <v>5792302.3682425246</v>
      </c>
      <c r="C13" s="41">
        <f>PMT(0.08,35,,-1)</f>
        <v>5.8032645606798106E-3</v>
      </c>
      <c r="D13" s="63">
        <f>B13*C13</f>
        <v>33614.263058363584</v>
      </c>
      <c r="F13" s="20"/>
      <c r="G13" s="40"/>
      <c r="H13" s="42"/>
      <c r="I13" s="19"/>
      <c r="J13" s="36"/>
    </row>
    <row r="14" spans="1:15" x14ac:dyDescent="0.25">
      <c r="A14" s="3"/>
      <c r="B14" s="2" t="s">
        <v>11</v>
      </c>
      <c r="C14" s="17" t="s">
        <v>46</v>
      </c>
      <c r="D14" s="60" t="s">
        <v>35</v>
      </c>
      <c r="F14" s="36"/>
      <c r="G14" s="20"/>
      <c r="H14" s="20"/>
      <c r="I14" s="20"/>
      <c r="J14" s="36"/>
    </row>
    <row r="15" spans="1:15" ht="16.5" thickBot="1" x14ac:dyDescent="0.3">
      <c r="A15" s="64" t="s">
        <v>10</v>
      </c>
      <c r="B15" s="65">
        <f>D11</f>
        <v>5792302.3682425246</v>
      </c>
      <c r="C15" s="61">
        <f>PV(0.11,35,,-1)</f>
        <v>2.5923625713757153E-2</v>
      </c>
      <c r="D15" s="66">
        <f>B15*C15</f>
        <v>150157.47861522835</v>
      </c>
      <c r="F15" s="20"/>
      <c r="G15" s="40"/>
      <c r="H15" s="38"/>
      <c r="I15" s="19"/>
      <c r="J15" s="36"/>
    </row>
    <row r="17" spans="1:12" x14ac:dyDescent="0.25">
      <c r="A17" s="76" t="s">
        <v>1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1:12" ht="16.5" thickBot="1" x14ac:dyDescent="0.3">
      <c r="B18" s="9"/>
      <c r="C18" s="9"/>
      <c r="D18" s="9"/>
    </row>
    <row r="19" spans="1:12" ht="16.5" thickBot="1" x14ac:dyDescent="0.3">
      <c r="A19" s="23" t="s">
        <v>7</v>
      </c>
      <c r="B19" s="30" t="s">
        <v>27</v>
      </c>
      <c r="C19" s="30" t="s">
        <v>28</v>
      </c>
      <c r="D19" s="23" t="s">
        <v>8</v>
      </c>
      <c r="E19" s="30" t="s">
        <v>27</v>
      </c>
      <c r="F19" s="30" t="s">
        <v>28</v>
      </c>
      <c r="G19" s="23" t="s">
        <v>9</v>
      </c>
      <c r="H19" s="30" t="s">
        <v>27</v>
      </c>
      <c r="I19" s="30" t="s">
        <v>28</v>
      </c>
      <c r="J19" s="23" t="s">
        <v>10</v>
      </c>
      <c r="K19" s="30" t="s">
        <v>3</v>
      </c>
    </row>
    <row r="20" spans="1:12" ht="16.5" thickBot="1" x14ac:dyDescent="0.3">
      <c r="A20" s="25" t="s">
        <v>6</v>
      </c>
      <c r="B20" s="29">
        <v>2</v>
      </c>
      <c r="C20" s="29">
        <v>2</v>
      </c>
      <c r="D20" s="25" t="s">
        <v>6</v>
      </c>
      <c r="E20" s="29">
        <v>1</v>
      </c>
      <c r="F20" s="67">
        <v>1</v>
      </c>
      <c r="G20" s="25" t="s">
        <v>6</v>
      </c>
      <c r="H20" s="74">
        <v>12</v>
      </c>
      <c r="I20" s="73">
        <v>12</v>
      </c>
      <c r="J20" s="71" t="s">
        <v>32</v>
      </c>
      <c r="K20" s="10" t="s">
        <v>43</v>
      </c>
    </row>
    <row r="21" spans="1:12" ht="16.5" thickBot="1" x14ac:dyDescent="0.3">
      <c r="A21" s="26" t="s">
        <v>4</v>
      </c>
      <c r="B21" s="45">
        <v>0.06</v>
      </c>
      <c r="C21" s="46">
        <v>0.08</v>
      </c>
      <c r="D21" s="26" t="s">
        <v>4</v>
      </c>
      <c r="E21" s="45">
        <v>0.06</v>
      </c>
      <c r="F21" s="46">
        <v>0.08</v>
      </c>
      <c r="G21" s="26" t="s">
        <v>4</v>
      </c>
      <c r="H21" s="45">
        <v>0.06</v>
      </c>
      <c r="I21" s="46">
        <v>0.08</v>
      </c>
      <c r="J21" s="69" t="s">
        <v>20</v>
      </c>
      <c r="K21" s="70">
        <f>EXP(0.11/1)-1</f>
        <v>0.11627807045887129</v>
      </c>
    </row>
    <row r="22" spans="1:12" ht="16.5" thickBot="1" x14ac:dyDescent="0.3">
      <c r="A22" s="27" t="s">
        <v>5</v>
      </c>
      <c r="B22" s="29">
        <v>11</v>
      </c>
      <c r="C22" s="47">
        <v>5</v>
      </c>
      <c r="D22" s="27" t="s">
        <v>5</v>
      </c>
      <c r="E22" s="29">
        <v>11</v>
      </c>
      <c r="F22" s="47">
        <v>5</v>
      </c>
      <c r="G22" s="72" t="s">
        <v>32</v>
      </c>
      <c r="H22" s="75" t="s">
        <v>43</v>
      </c>
      <c r="I22" s="75" t="s">
        <v>43</v>
      </c>
    </row>
    <row r="23" spans="1:12" ht="16.5" thickBot="1" x14ac:dyDescent="0.3">
      <c r="A23" s="48" t="s">
        <v>14</v>
      </c>
      <c r="B23" s="49">
        <f>(1+B21/B22)^(B22/B20)-1</f>
        <v>3.037053279387969E-2</v>
      </c>
      <c r="C23" s="49">
        <f>(1+C21/C22)^(C22/C20)-1</f>
        <v>4.0481277452206754E-2</v>
      </c>
      <c r="D23" s="48" t="s">
        <v>13</v>
      </c>
      <c r="E23" s="50">
        <f>(1+E21/E22)^(E22/E20)-1</f>
        <v>6.166343484994341E-2</v>
      </c>
      <c r="F23" s="50">
        <f>(1+F21/F22)^(F22/F20)-1</f>
        <v>8.2601288728576083E-2</v>
      </c>
      <c r="G23" s="72" t="s">
        <v>29</v>
      </c>
      <c r="H23" s="50">
        <f>EXP(H21/H20)-1</f>
        <v>5.0125208594009596E-3</v>
      </c>
      <c r="I23" s="50">
        <f>EXP(I21/I20)-1</f>
        <v>6.6889383540194025E-3</v>
      </c>
    </row>
    <row r="24" spans="1:12" ht="16.5" thickBot="1" x14ac:dyDescent="0.3">
      <c r="B24" s="9"/>
      <c r="C24" s="9"/>
      <c r="G24" s="28"/>
      <c r="H24" s="43"/>
      <c r="I24" s="44"/>
    </row>
    <row r="25" spans="1:12" x14ac:dyDescent="0.25">
      <c r="G25" s="24" t="s">
        <v>6</v>
      </c>
      <c r="H25" s="74">
        <v>1</v>
      </c>
      <c r="I25" s="73">
        <v>1</v>
      </c>
    </row>
    <row r="26" spans="1:12" x14ac:dyDescent="0.25">
      <c r="G26" s="26" t="s">
        <v>4</v>
      </c>
      <c r="H26" s="45">
        <v>0.06</v>
      </c>
      <c r="I26" s="46">
        <v>0.08</v>
      </c>
    </row>
    <row r="27" spans="1:12" ht="16.5" thickBot="1" x14ac:dyDescent="0.3">
      <c r="G27" s="68" t="s">
        <v>32</v>
      </c>
      <c r="H27" s="75" t="s">
        <v>43</v>
      </c>
      <c r="I27" s="75" t="s">
        <v>43</v>
      </c>
    </row>
    <row r="28" spans="1:12" ht="16.5" thickBot="1" x14ac:dyDescent="0.3">
      <c r="G28" s="69" t="s">
        <v>20</v>
      </c>
      <c r="H28" s="50">
        <f>EXP(H26/H25)-1</f>
        <v>6.1836546545359639E-2</v>
      </c>
      <c r="I28" s="50">
        <f>EXP(I26/I25)-1</f>
        <v>8.3287067674958637E-2</v>
      </c>
    </row>
    <row r="30" spans="1:12" ht="16.5" thickBot="1" x14ac:dyDescent="0.3">
      <c r="A30" s="76" t="s">
        <v>2</v>
      </c>
      <c r="B30" s="77"/>
      <c r="C30" s="77"/>
      <c r="D30" s="77"/>
      <c r="E30" s="77"/>
      <c r="F30" s="77"/>
      <c r="G30" s="77"/>
      <c r="H30" s="77"/>
      <c r="I30" s="77"/>
      <c r="J30" s="77"/>
      <c r="K30" s="78"/>
      <c r="L30" s="36"/>
    </row>
    <row r="31" spans="1:12" x14ac:dyDescent="0.25">
      <c r="A31" s="80" t="s">
        <v>15</v>
      </c>
      <c r="B31" s="81">
        <f>250*10</f>
        <v>2500</v>
      </c>
      <c r="C31" s="82" t="s">
        <v>48</v>
      </c>
      <c r="D31" s="81"/>
      <c r="E31" s="81"/>
      <c r="F31" s="81"/>
      <c r="G31" s="55"/>
      <c r="H31" s="55"/>
      <c r="I31" s="58"/>
      <c r="J31" s="9"/>
      <c r="K31" s="9"/>
      <c r="L31" s="36"/>
    </row>
    <row r="32" spans="1:12" ht="16.5" thickBot="1" x14ac:dyDescent="0.3">
      <c r="A32" s="83"/>
      <c r="B32" s="84">
        <f>500/0.2</f>
        <v>2500</v>
      </c>
      <c r="C32" s="85" t="s">
        <v>49</v>
      </c>
      <c r="D32" s="84"/>
      <c r="E32" s="84"/>
      <c r="F32" s="84"/>
      <c r="G32" s="51"/>
      <c r="H32" s="51"/>
      <c r="I32" s="52"/>
      <c r="J32" s="9"/>
      <c r="K32" s="9"/>
      <c r="L32" s="36"/>
    </row>
    <row r="33" spans="1:12" ht="16.5" thickBot="1" x14ac:dyDescent="0.3">
      <c r="A33" s="86"/>
      <c r="B33" s="87"/>
      <c r="C33" s="87"/>
      <c r="D33" s="88"/>
      <c r="E33" s="88"/>
      <c r="F33" s="88"/>
      <c r="G33" s="4" t="s">
        <v>34</v>
      </c>
      <c r="H33" s="124" t="s">
        <v>47</v>
      </c>
      <c r="I33" s="125"/>
      <c r="J33" s="9"/>
      <c r="K33" s="9"/>
      <c r="L33" s="36"/>
    </row>
    <row r="34" spans="1:12" x14ac:dyDescent="0.25">
      <c r="A34" s="89" t="s">
        <v>16</v>
      </c>
      <c r="B34" s="81">
        <v>3600</v>
      </c>
      <c r="C34" s="81" t="s">
        <v>50</v>
      </c>
      <c r="D34" s="81"/>
      <c r="E34" s="90"/>
      <c r="F34" s="81"/>
      <c r="G34" s="91"/>
      <c r="H34" s="91"/>
      <c r="I34" s="92"/>
      <c r="J34" s="9"/>
      <c r="K34" s="9"/>
      <c r="L34" s="36"/>
    </row>
    <row r="35" spans="1:12" x14ac:dyDescent="0.25">
      <c r="A35" s="93"/>
      <c r="B35" s="94">
        <v>7200</v>
      </c>
      <c r="C35" s="33"/>
      <c r="D35" s="33"/>
      <c r="E35" s="33"/>
      <c r="F35" s="84"/>
      <c r="G35" s="95"/>
      <c r="H35" s="95"/>
      <c r="I35" s="96"/>
      <c r="J35" s="9"/>
      <c r="K35" s="9"/>
      <c r="L35" s="36"/>
    </row>
    <row r="36" spans="1:12" x14ac:dyDescent="0.25">
      <c r="A36" s="93"/>
      <c r="B36" s="94">
        <f>0.09*5000</f>
        <v>450</v>
      </c>
      <c r="C36" s="32" t="s">
        <v>51</v>
      </c>
      <c r="D36" s="33">
        <f xml:space="preserve"> 450*3.6</f>
        <v>1620</v>
      </c>
      <c r="E36" s="94"/>
      <c r="F36" s="94"/>
      <c r="G36" s="94"/>
      <c r="H36" s="94"/>
      <c r="I36" s="97"/>
      <c r="J36" s="9"/>
      <c r="K36" s="9"/>
      <c r="L36" s="36"/>
    </row>
    <row r="37" spans="1:12" x14ac:dyDescent="0.25">
      <c r="A37" s="93"/>
      <c r="B37" s="94"/>
      <c r="C37" s="94"/>
      <c r="D37" s="94"/>
      <c r="E37" s="94"/>
      <c r="F37" s="94"/>
      <c r="G37" s="94"/>
      <c r="H37" s="94"/>
      <c r="I37" s="97"/>
      <c r="J37" s="9"/>
      <c r="K37" s="9"/>
      <c r="L37" s="36"/>
    </row>
    <row r="38" spans="1:12" x14ac:dyDescent="0.25">
      <c r="A38" s="93"/>
      <c r="B38" s="98"/>
      <c r="C38" s="98"/>
      <c r="D38" s="98"/>
      <c r="E38" s="98"/>
      <c r="F38" s="94"/>
      <c r="G38" s="98"/>
      <c r="H38" s="98"/>
      <c r="I38" s="97"/>
      <c r="J38" s="9"/>
      <c r="K38" s="9"/>
      <c r="L38" s="36"/>
    </row>
    <row r="39" spans="1:12" x14ac:dyDescent="0.25">
      <c r="A39" s="93"/>
      <c r="B39" s="94"/>
      <c r="C39" s="94"/>
      <c r="D39" s="94"/>
      <c r="E39" s="94"/>
      <c r="F39" s="94"/>
      <c r="G39" s="94"/>
      <c r="H39" s="99"/>
      <c r="I39" s="100"/>
      <c r="J39" s="9"/>
      <c r="K39" s="9"/>
      <c r="L39" s="36"/>
    </row>
    <row r="40" spans="1:12" x14ac:dyDescent="0.25">
      <c r="A40" s="93"/>
      <c r="B40" s="94"/>
      <c r="C40" s="94"/>
      <c r="D40" s="94"/>
      <c r="E40" s="94"/>
      <c r="F40" s="99"/>
      <c r="G40" s="94"/>
      <c r="H40" s="33"/>
      <c r="I40" s="100"/>
      <c r="J40" s="9"/>
      <c r="K40" s="9"/>
      <c r="L40" s="36"/>
    </row>
    <row r="41" spans="1:12" x14ac:dyDescent="0.25">
      <c r="A41" s="93"/>
      <c r="B41" s="94"/>
      <c r="C41" s="94"/>
      <c r="D41" s="94"/>
      <c r="E41" s="94"/>
      <c r="F41" s="94"/>
      <c r="G41" s="94"/>
      <c r="H41" s="99"/>
      <c r="I41" s="100"/>
      <c r="J41" s="9"/>
      <c r="K41" s="9"/>
      <c r="L41" s="36"/>
    </row>
    <row r="42" spans="1:12" x14ac:dyDescent="0.25">
      <c r="A42" s="93"/>
      <c r="B42" s="94"/>
      <c r="C42" s="94"/>
      <c r="D42" s="94"/>
      <c r="E42" s="94"/>
      <c r="F42" s="94"/>
      <c r="G42" s="94"/>
      <c r="H42" s="101"/>
      <c r="I42" s="102"/>
      <c r="J42" s="9"/>
      <c r="K42" s="9"/>
      <c r="L42" s="36"/>
    </row>
    <row r="43" spans="1:12" ht="16.5" thickBot="1" x14ac:dyDescent="0.3">
      <c r="A43" s="93"/>
      <c r="B43" s="94"/>
      <c r="C43" s="94"/>
      <c r="D43" s="94"/>
      <c r="E43" s="94"/>
      <c r="F43" s="94"/>
      <c r="G43" s="94"/>
      <c r="H43" s="94"/>
      <c r="I43" s="97"/>
      <c r="J43" s="9"/>
      <c r="K43" s="34"/>
      <c r="L43" s="36"/>
    </row>
    <row r="44" spans="1:12" ht="16.5" thickBot="1" x14ac:dyDescent="0.3">
      <c r="A44" s="53"/>
      <c r="B44" s="54"/>
      <c r="C44" s="54"/>
      <c r="D44" s="7"/>
      <c r="E44" s="7"/>
      <c r="F44" s="7"/>
      <c r="G44" s="4" t="s">
        <v>17</v>
      </c>
      <c r="H44" s="124">
        <f>B34+B35+D36</f>
        <v>12420</v>
      </c>
      <c r="I44" s="125"/>
      <c r="J44" s="9"/>
      <c r="K44" s="9"/>
      <c r="L44" s="36"/>
    </row>
    <row r="45" spans="1:12" x14ac:dyDescent="0.25">
      <c r="A45" s="93" t="s">
        <v>18</v>
      </c>
      <c r="B45" s="84"/>
      <c r="C45" s="84"/>
      <c r="D45" s="84"/>
      <c r="E45" s="84"/>
      <c r="F45" s="84"/>
      <c r="G45" s="95"/>
      <c r="H45" s="95"/>
      <c r="I45" s="96"/>
      <c r="J45" s="9"/>
      <c r="K45" s="9"/>
      <c r="L45" s="36"/>
    </row>
    <row r="46" spans="1:12" x14ac:dyDescent="0.25">
      <c r="A46" s="93"/>
      <c r="B46" s="90"/>
      <c r="C46" s="90"/>
      <c r="D46" s="84"/>
      <c r="E46" s="84"/>
      <c r="F46" s="84"/>
      <c r="G46" s="95"/>
      <c r="H46" s="95"/>
      <c r="I46" s="96"/>
      <c r="J46" s="9"/>
      <c r="K46" s="9"/>
      <c r="L46" s="36"/>
    </row>
    <row r="47" spans="1:12" x14ac:dyDescent="0.25">
      <c r="A47" s="93"/>
      <c r="B47" s="90"/>
      <c r="C47" s="90"/>
      <c r="D47" s="84"/>
      <c r="E47" s="84"/>
      <c r="F47" s="84"/>
      <c r="G47" s="95"/>
      <c r="H47" s="95"/>
      <c r="I47" s="96"/>
      <c r="J47" s="9"/>
      <c r="K47" s="9"/>
      <c r="L47" s="36"/>
    </row>
    <row r="48" spans="1:12" ht="16.5" thickBot="1" x14ac:dyDescent="0.3">
      <c r="A48" s="93"/>
      <c r="B48" s="90"/>
      <c r="C48" s="103"/>
      <c r="D48" s="84"/>
      <c r="E48" s="84"/>
      <c r="F48" s="84"/>
      <c r="G48" s="95"/>
      <c r="H48" s="95"/>
      <c r="I48" s="96"/>
      <c r="J48" s="9"/>
      <c r="K48" s="34"/>
      <c r="L48" s="36"/>
    </row>
    <row r="49" spans="1:12" ht="16.5" thickBot="1" x14ac:dyDescent="0.3">
      <c r="A49" s="53"/>
      <c r="B49" s="54"/>
      <c r="C49" s="54"/>
      <c r="D49" s="7"/>
      <c r="E49" s="7"/>
      <c r="F49" s="7"/>
      <c r="G49" s="4" t="s">
        <v>19</v>
      </c>
      <c r="H49" s="124"/>
      <c r="I49" s="125"/>
      <c r="J49" s="9"/>
      <c r="K49" s="9"/>
      <c r="L49" s="36"/>
    </row>
    <row r="50" spans="1:12" x14ac:dyDescent="0.25">
      <c r="K50" s="9"/>
      <c r="L50" s="36"/>
    </row>
    <row r="51" spans="1:12" ht="16.5" thickBot="1" x14ac:dyDescent="0.3">
      <c r="A51" s="76" t="s">
        <v>21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1:12" x14ac:dyDescent="0.25">
      <c r="A52" s="104"/>
      <c r="B52" s="105"/>
      <c r="C52" s="105"/>
      <c r="D52" s="105"/>
      <c r="E52" s="105"/>
      <c r="F52" s="105"/>
      <c r="G52" s="105"/>
      <c r="H52" s="105"/>
      <c r="I52" s="105"/>
      <c r="J52" s="105"/>
      <c r="K52" s="106"/>
    </row>
    <row r="53" spans="1:12" x14ac:dyDescent="0.25">
      <c r="A53" s="109"/>
      <c r="B53" s="110"/>
      <c r="C53" s="107"/>
      <c r="D53" s="107"/>
      <c r="E53" s="110"/>
      <c r="F53" s="107"/>
      <c r="G53" s="110"/>
      <c r="H53" s="107"/>
      <c r="I53" s="107"/>
      <c r="J53" s="107"/>
      <c r="K53" s="108"/>
    </row>
    <row r="54" spans="1:12" x14ac:dyDescent="0.25">
      <c r="A54" s="109"/>
      <c r="B54" s="110"/>
      <c r="C54" s="107"/>
      <c r="D54" s="107"/>
      <c r="E54" s="110"/>
      <c r="F54" s="107"/>
      <c r="G54" s="107"/>
      <c r="H54" s="107"/>
      <c r="I54" s="107"/>
      <c r="J54" s="107"/>
      <c r="K54" s="108"/>
    </row>
    <row r="55" spans="1:12" x14ac:dyDescent="0.25">
      <c r="A55" s="109"/>
      <c r="B55" s="110"/>
      <c r="C55" s="107"/>
      <c r="D55" s="107"/>
      <c r="E55" s="111"/>
      <c r="F55" s="107"/>
      <c r="G55" s="107"/>
      <c r="H55" s="107"/>
      <c r="I55" s="107"/>
      <c r="J55" s="107"/>
      <c r="K55" s="108"/>
    </row>
    <row r="56" spans="1:12" x14ac:dyDescent="0.25">
      <c r="A56" s="109"/>
      <c r="B56" s="112"/>
      <c r="C56" s="107"/>
      <c r="D56" s="107"/>
      <c r="E56" s="110"/>
      <c r="F56" s="107"/>
      <c r="G56" s="107"/>
      <c r="H56" s="107"/>
      <c r="I56" s="107"/>
      <c r="J56" s="107"/>
      <c r="K56" s="108"/>
    </row>
    <row r="57" spans="1:12" x14ac:dyDescent="0.25">
      <c r="A57" s="109"/>
      <c r="B57" s="112"/>
      <c r="C57" s="107"/>
      <c r="D57" s="107"/>
      <c r="E57" s="110"/>
      <c r="F57" s="107"/>
      <c r="G57" s="107"/>
      <c r="H57" s="107"/>
      <c r="I57" s="107"/>
      <c r="J57" s="107"/>
      <c r="K57" s="108"/>
    </row>
    <row r="58" spans="1:12" x14ac:dyDescent="0.25">
      <c r="A58" s="109"/>
      <c r="B58" s="110"/>
      <c r="C58" s="107"/>
      <c r="D58" s="107"/>
      <c r="E58" s="110"/>
      <c r="F58" s="107"/>
      <c r="G58" s="107"/>
      <c r="H58" s="107"/>
      <c r="I58" s="107"/>
      <c r="J58" s="107"/>
      <c r="K58" s="108"/>
    </row>
    <row r="59" spans="1:12" x14ac:dyDescent="0.25">
      <c r="A59" s="109"/>
      <c r="B59" s="110"/>
      <c r="C59" s="107"/>
      <c r="D59" s="107"/>
      <c r="E59" s="110"/>
      <c r="F59" s="107"/>
      <c r="G59" s="107"/>
      <c r="H59" s="107"/>
      <c r="I59" s="107"/>
      <c r="J59" s="107"/>
      <c r="K59" s="108"/>
    </row>
    <row r="60" spans="1:12" x14ac:dyDescent="0.25">
      <c r="A60" s="109"/>
      <c r="B60" s="110"/>
      <c r="C60" s="107"/>
      <c r="D60" s="107"/>
      <c r="E60" s="107"/>
      <c r="F60" s="107"/>
      <c r="G60" s="107"/>
      <c r="H60" s="107"/>
      <c r="I60" s="107"/>
      <c r="J60" s="107"/>
      <c r="K60" s="108"/>
    </row>
    <row r="61" spans="1:12" x14ac:dyDescent="0.25">
      <c r="A61" s="109"/>
      <c r="B61" s="107"/>
      <c r="C61" s="107"/>
      <c r="D61" s="107"/>
      <c r="E61" s="107"/>
      <c r="F61" s="107"/>
      <c r="G61" s="107"/>
      <c r="H61" s="107"/>
      <c r="I61" s="107"/>
      <c r="J61" s="107"/>
      <c r="K61" s="108"/>
    </row>
    <row r="62" spans="1:12" x14ac:dyDescent="0.25">
      <c r="A62" s="109"/>
      <c r="B62" s="107"/>
      <c r="C62" s="107"/>
      <c r="D62" s="107"/>
      <c r="E62" s="107"/>
      <c r="F62" s="107"/>
      <c r="G62" s="107"/>
      <c r="H62" s="107"/>
      <c r="I62" s="107"/>
      <c r="J62" s="107"/>
      <c r="K62" s="108"/>
    </row>
    <row r="63" spans="1:12" x14ac:dyDescent="0.25">
      <c r="A63" s="109"/>
      <c r="B63" s="107"/>
      <c r="C63" s="107"/>
      <c r="D63" s="107"/>
      <c r="E63" s="113"/>
      <c r="F63" s="107"/>
      <c r="G63" s="107"/>
      <c r="H63" s="107"/>
      <c r="I63" s="107"/>
      <c r="J63" s="107"/>
      <c r="K63" s="108"/>
    </row>
    <row r="64" spans="1:12" x14ac:dyDescent="0.25">
      <c r="A64" s="109"/>
      <c r="B64" s="107"/>
      <c r="C64" s="107"/>
      <c r="D64" s="107"/>
      <c r="E64" s="107"/>
      <c r="F64" s="107"/>
      <c r="G64" s="107"/>
      <c r="H64" s="107"/>
      <c r="I64" s="107"/>
      <c r="J64" s="107"/>
      <c r="K64" s="108"/>
    </row>
    <row r="65" spans="1:11" x14ac:dyDescent="0.25">
      <c r="A65" s="109"/>
      <c r="B65" s="107"/>
      <c r="C65" s="107"/>
      <c r="D65" s="107"/>
      <c r="E65" s="107"/>
      <c r="F65" s="107"/>
      <c r="G65" s="107"/>
      <c r="H65" s="107"/>
      <c r="I65" s="107"/>
      <c r="J65" s="107"/>
      <c r="K65" s="108"/>
    </row>
    <row r="66" spans="1:11" x14ac:dyDescent="0.25">
      <c r="A66" s="109"/>
      <c r="B66" s="107"/>
      <c r="C66" s="107"/>
      <c r="D66" s="107"/>
      <c r="E66" s="107"/>
      <c r="F66" s="107"/>
      <c r="G66" s="107"/>
      <c r="H66" s="107"/>
      <c r="I66" s="107"/>
      <c r="J66" s="107"/>
      <c r="K66" s="108"/>
    </row>
    <row r="67" spans="1:11" ht="16.5" thickBot="1" x14ac:dyDescent="0.3">
      <c r="A67" s="109"/>
      <c r="B67" s="107"/>
      <c r="C67" s="107"/>
      <c r="D67" s="107"/>
      <c r="E67" s="107"/>
      <c r="F67" s="107"/>
      <c r="G67" s="107"/>
      <c r="H67" s="107"/>
      <c r="I67" s="107"/>
      <c r="J67" s="107"/>
      <c r="K67" s="108"/>
    </row>
    <row r="68" spans="1:11" ht="16.5" thickBot="1" x14ac:dyDescent="0.3">
      <c r="A68" s="8"/>
      <c r="B68" s="7"/>
      <c r="C68" s="7"/>
      <c r="D68" s="7"/>
      <c r="E68" s="7"/>
      <c r="F68" s="7"/>
      <c r="G68" s="117" t="s">
        <v>22</v>
      </c>
      <c r="H68" s="118"/>
      <c r="I68" s="119"/>
      <c r="J68" s="120"/>
      <c r="K68" s="121"/>
    </row>
  </sheetData>
  <mergeCells count="15">
    <mergeCell ref="B1:C1"/>
    <mergeCell ref="E1:F1"/>
    <mergeCell ref="H1:I1"/>
    <mergeCell ref="B2:C2"/>
    <mergeCell ref="E2:F2"/>
    <mergeCell ref="H2:I2"/>
    <mergeCell ref="G68:I68"/>
    <mergeCell ref="J68:K68"/>
    <mergeCell ref="B3:C3"/>
    <mergeCell ref="E3:F3"/>
    <mergeCell ref="H3:I3"/>
    <mergeCell ref="H33:I33"/>
    <mergeCell ref="H44:I44"/>
    <mergeCell ref="H49:I49"/>
    <mergeCell ref="B4:D4"/>
  </mergeCells>
  <pageMargins left="0.23622047244094499" right="0.23622047244094499" top="0.31496062992126" bottom="0.511811023622047" header="0" footer="0"/>
  <pageSetup paperSize="9" scale="63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762B-C5E3-E948-A398-7A807146D096}">
  <dimension ref="A1"/>
  <sheetViews>
    <sheetView workbookViewId="0">
      <selection sqref="A1:XFD1048576"/>
    </sheetView>
  </sheetViews>
  <sheetFormatPr baseColWidth="10" defaultColWidth="10.875" defaultRowHeight="15.75" x14ac:dyDescent="0.25"/>
  <sheetData>
    <row r="1" spans="1:1" ht="31.5" x14ac:dyDescent="0.5">
      <c r="A1" s="7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Lab</vt:lpstr>
      <vt:lpstr>Calcul perso</vt:lpstr>
      <vt:lpstr>Lab!Zone_d_impression</vt:lpstr>
    </vt:vector>
  </TitlesOfParts>
  <Company>cabinet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RAMDANI hassan</dc:creator>
  <cp:lastModifiedBy>David-Olivier Roy</cp:lastModifiedBy>
  <cp:lastPrinted>2021-10-07T18:32:35Z</cp:lastPrinted>
  <dcterms:created xsi:type="dcterms:W3CDTF">2019-02-08T17:30:38Z</dcterms:created>
  <dcterms:modified xsi:type="dcterms:W3CDTF">2022-02-17T21:31:18Z</dcterms:modified>
</cp:coreProperties>
</file>