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autoCompressPictures="0"/>
  <mc:AlternateContent xmlns:mc="http://schemas.openxmlformats.org/markup-compatibility/2006">
    <mc:Choice Requires="x15">
      <x15ac:absPath xmlns:x15ac="http://schemas.microsoft.com/office/spreadsheetml/2010/11/ac" url="y:\ProfileS\DESktop\"/>
    </mc:Choice>
  </mc:AlternateContent>
  <xr:revisionPtr revIDLastSave="0" documentId="14_{477FBA0C-FC6C-4846-9B3D-E41D42767902}" xr6:coauthVersionLast="36" xr6:coauthVersionMax="36" xr10:uidLastSave="{00000000-0000-0000-0000-000000000000}"/>
  <bookViews>
    <workbookView xWindow="3945" yWindow="3945" windowWidth="25605" windowHeight="14985" tabRatio="500" xr2:uid="{00000000-000D-0000-FFFF-FFFF00000000}"/>
  </bookViews>
  <sheets>
    <sheet name="Lab" sheetId="1" r:id="rId1"/>
    <sheet name="Calcul perso" sheetId="2" r:id="rId2"/>
  </sheets>
  <definedNames>
    <definedName name="_xlnm.Print_Area" localSheetId="0">Lab!$A$1:$K$67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5" i="1" l="1"/>
  <c r="C59" i="1"/>
  <c r="G7" i="2"/>
  <c r="E51" i="1"/>
  <c r="E43" i="1"/>
  <c r="E39" i="1"/>
  <c r="E21" i="1"/>
  <c r="E15" i="1"/>
  <c r="E14" i="1"/>
  <c r="E13" i="1"/>
  <c r="E49" i="1" l="1"/>
  <c r="E37" i="1"/>
  <c r="E26" i="1"/>
  <c r="H67" i="1" l="1"/>
  <c r="I67" i="1"/>
</calcChain>
</file>

<file path=xl/sharedStrings.xml><?xml version="1.0" encoding="utf-8"?>
<sst xmlns="http://schemas.openxmlformats.org/spreadsheetml/2006/main" count="61" uniqueCount="52">
  <si>
    <t xml:space="preserve">Matricule : </t>
  </si>
  <si>
    <t xml:space="preserve">Groupe : </t>
  </si>
  <si>
    <t>Variation de la trésorerie</t>
  </si>
  <si>
    <t>Activités opérationnelles</t>
  </si>
  <si>
    <t>Total des activités opérationnelles</t>
  </si>
  <si>
    <t>Activités d'investissement</t>
  </si>
  <si>
    <t>Total des activités d'investissement</t>
  </si>
  <si>
    <t>Activités de financement</t>
  </si>
  <si>
    <t>Total des activités de financement</t>
  </si>
  <si>
    <t>Trésorerie au début</t>
  </si>
  <si>
    <t>Trésorerie à la fin</t>
  </si>
  <si>
    <t>État des flux de trésorerie (méthode indirecte)</t>
  </si>
  <si>
    <t xml:space="preserve">Nom : </t>
  </si>
  <si>
    <t xml:space="preserve">Prénom : </t>
  </si>
  <si>
    <t>Ratio</t>
  </si>
  <si>
    <t>Calcul, questionnement et notes</t>
  </si>
  <si>
    <t>Réponse :</t>
  </si>
  <si>
    <t>Élément sans effet sur la trésorerie</t>
  </si>
  <si>
    <t>Résultat Nets</t>
  </si>
  <si>
    <t>Variation des comptes clients</t>
  </si>
  <si>
    <t>Variation stock produits</t>
  </si>
  <si>
    <t>Variation du compte fournisseur</t>
  </si>
  <si>
    <t>Amoortissement</t>
  </si>
  <si>
    <t>Dépréciation du comptes client</t>
  </si>
  <si>
    <t>Émission d'actions</t>
  </si>
  <si>
    <t>Déclaration de dividendes</t>
  </si>
  <si>
    <t>Nouvel Empprunt</t>
  </si>
  <si>
    <t>Variation des loyé payées d'avance</t>
  </si>
  <si>
    <t>Variation des salaires à payer</t>
  </si>
  <si>
    <t>Perte sur dusposition</t>
  </si>
  <si>
    <t>Reclassement produit d'intérêt</t>
  </si>
  <si>
    <t>Pertes sur disposition</t>
  </si>
  <si>
    <t>Achat d'équipement</t>
  </si>
  <si>
    <t>Vente d'équipement</t>
  </si>
  <si>
    <t>Remboursement d'emprunt</t>
  </si>
  <si>
    <t>Variations des dividendes à payer</t>
  </si>
  <si>
    <t>Encaisse+ Placement en obligation en tout temps</t>
  </si>
  <si>
    <t>Ratio liquidité immédiat</t>
  </si>
  <si>
    <t>Actif courant:</t>
  </si>
  <si>
    <t>Actif courant</t>
  </si>
  <si>
    <t>Encaiise</t>
  </si>
  <si>
    <t>Compte-client</t>
  </si>
  <si>
    <t>Stock</t>
  </si>
  <si>
    <t>louyé payé av</t>
  </si>
  <si>
    <t>Passif courant</t>
  </si>
  <si>
    <t>stock</t>
  </si>
  <si>
    <t>Omba</t>
  </si>
  <si>
    <t>Loseke</t>
  </si>
  <si>
    <t>Levesque</t>
  </si>
  <si>
    <t>Sean</t>
  </si>
  <si>
    <t>1950243</t>
  </si>
  <si>
    <t>1932074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</si>
</sst>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$&quot;_ ;_ * \(#,##0.00\)\ &quot;$&quot;_ ;_ * &quot;-&quot;??_)\ &quot;$&quot;_ ;_ @_ "/>
    <numFmt numFmtId="43" formatCode="_ * #,##0.00_)\ _$_ ;_ * \(#,##0.00\)\ _$_ ;_ * &quot;-&quot;??_)\ _$_ ;_ @_ "/>
    <numFmt numFmtId="164" formatCode="_ * #,##0_)\ &quot;$&quot;_ ;_ * \(#,##0\)\ &quot;$&quot;_ ;_ * &quot;-&quot;??_)\ &quot;$&quot;_ ;_ @_ "/>
    <numFmt numFmtId="165" formatCode="[$-F800]dddd\,\ mmmm\ dd\,\ yyyy"/>
    <numFmt numFmtId="166" formatCode="h&quot; h &quot;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rgb="FF000000"/>
      <name val="Times"/>
      <family val="1"/>
    </font>
    <font>
      <b/>
      <sz val="12"/>
      <color theme="1"/>
      <name val="Times"/>
      <family val="1"/>
    </font>
    <font>
      <sz val="12"/>
      <color theme="1"/>
      <name val="Times"/>
      <family val="1"/>
    </font>
    <font>
      <b/>
      <sz val="9"/>
      <name val="Arial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4">
    <xf numFmtId="0" fontId="0" fillId="0" borderId="0" xfId="0"/>
    <xf numFmtId="164" fontId="4" fillId="0" borderId="0" xfId="1" applyNumberFormat="1" applyFont="1" applyBorder="1" applyProtection="1">
      <protection locked="0"/>
    </xf>
    <xf numFmtId="49" fontId="6" fillId="0" borderId="0" xfId="0" applyNumberFormat="1" applyFont="1" applyBorder="1" applyAlignment="1"/>
    <xf numFmtId="49" fontId="5" fillId="0" borderId="0" xfId="0" applyNumberFormat="1" applyFont="1" applyAlignment="1" applyProtection="1">
      <protection locked="0"/>
    </xf>
    <xf numFmtId="49" fontId="7" fillId="0" borderId="0" xfId="0" applyNumberFormat="1" applyFont="1" applyBorder="1" applyAlignment="1" applyProtection="1">
      <protection locked="0"/>
    </xf>
    <xf numFmtId="0" fontId="8" fillId="0" borderId="0" xfId="2" applyFont="1" applyFill="1" applyBorder="1" applyAlignment="1"/>
    <xf numFmtId="49" fontId="10" fillId="0" borderId="0" xfId="0" applyNumberFormat="1" applyFont="1" applyAlignment="1"/>
    <xf numFmtId="49" fontId="2" fillId="0" borderId="0" xfId="0" applyNumberFormat="1" applyFont="1" applyBorder="1" applyAlignment="1"/>
    <xf numFmtId="49" fontId="0" fillId="0" borderId="0" xfId="0" applyNumberFormat="1" applyFont="1" applyBorder="1" applyAlignment="1"/>
    <xf numFmtId="0" fontId="0" fillId="0" borderId="0" xfId="0" applyFont="1"/>
    <xf numFmtId="164" fontId="12" fillId="0" borderId="0" xfId="2" applyNumberFormat="1" applyFont="1" applyFill="1" applyBorder="1"/>
    <xf numFmtId="164" fontId="12" fillId="0" borderId="0" xfId="2" applyNumberFormat="1" applyFont="1" applyFill="1" applyBorder="1" applyProtection="1">
      <protection locked="0"/>
    </xf>
    <xf numFmtId="164" fontId="12" fillId="0" borderId="0" xfId="1" applyNumberFormat="1" applyFont="1" applyFill="1" applyBorder="1" applyProtection="1">
      <protection locked="0"/>
    </xf>
    <xf numFmtId="164" fontId="11" fillId="0" borderId="0" xfId="1" applyNumberFormat="1" applyFont="1" applyFill="1" applyBorder="1" applyProtection="1">
      <protection locked="0"/>
    </xf>
    <xf numFmtId="164" fontId="0" fillId="0" borderId="5" xfId="1" applyNumberFormat="1" applyFont="1" applyBorder="1" applyAlignment="1">
      <alignment vertical="center"/>
    </xf>
    <xf numFmtId="49" fontId="0" fillId="0" borderId="0" xfId="0" applyNumberFormat="1" applyFont="1" applyBorder="1" applyAlignment="1" applyProtection="1">
      <protection locked="0"/>
    </xf>
    <xf numFmtId="164" fontId="2" fillId="3" borderId="3" xfId="1" applyNumberFormat="1" applyFont="1" applyFill="1" applyBorder="1" applyAlignment="1">
      <alignment vertical="center"/>
    </xf>
    <xf numFmtId="49" fontId="10" fillId="0" borderId="0" xfId="0" applyNumberFormat="1" applyFont="1" applyAlignment="1">
      <alignment horizontal="right"/>
    </xf>
    <xf numFmtId="164" fontId="2" fillId="5" borderId="9" xfId="1" applyNumberFormat="1" applyFont="1" applyFill="1" applyBorder="1" applyAlignment="1">
      <alignment vertical="center"/>
    </xf>
    <xf numFmtId="49" fontId="10" fillId="0" borderId="0" xfId="0" applyNumberFormat="1" applyFont="1" applyAlignment="1" applyProtection="1">
      <alignment horizontal="left"/>
      <protection locked="0"/>
    </xf>
    <xf numFmtId="0" fontId="13" fillId="5" borderId="4" xfId="2" applyFont="1" applyFill="1" applyBorder="1" applyAlignment="1">
      <alignment horizontal="left" vertical="center"/>
    </xf>
    <xf numFmtId="0" fontId="13" fillId="5" borderId="0" xfId="2" applyFont="1" applyFill="1" applyBorder="1" applyAlignment="1">
      <alignment horizontal="left" vertical="center"/>
    </xf>
    <xf numFmtId="0" fontId="17" fillId="0" borderId="0" xfId="0" applyFont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11" fillId="0" borderId="0" xfId="2" applyFont="1" applyFill="1" applyBorder="1" applyAlignment="1"/>
    <xf numFmtId="0" fontId="12" fillId="0" borderId="0" xfId="2" applyFont="1" applyFill="1" applyBorder="1" applyAlignment="1"/>
    <xf numFmtId="164" fontId="0" fillId="0" borderId="0" xfId="1" applyNumberFormat="1" applyFont="1" applyFill="1" applyBorder="1" applyProtection="1">
      <protection locked="0"/>
    </xf>
    <xf numFmtId="0" fontId="11" fillId="0" borderId="0" xfId="2" applyFont="1" applyFill="1" applyBorder="1" applyAlignment="1" applyProtection="1">
      <alignment vertical="center"/>
      <protection locked="0"/>
    </xf>
    <xf numFmtId="17" fontId="12" fillId="0" borderId="0" xfId="2" applyNumberFormat="1" applyFont="1" applyFill="1" applyBorder="1" applyAlignment="1" applyProtection="1">
      <protection locked="0"/>
    </xf>
    <xf numFmtId="49" fontId="11" fillId="0" borderId="0" xfId="2" applyNumberFormat="1" applyFont="1" applyFill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164" fontId="1" fillId="0" borderId="5" xfId="1" applyNumberFormat="1" applyFont="1" applyBorder="1" applyAlignment="1">
      <alignment vertical="center"/>
    </xf>
    <xf numFmtId="43" fontId="2" fillId="2" borderId="10" xfId="15" applyFont="1" applyFill="1" applyBorder="1" applyAlignment="1">
      <alignment horizontal="center"/>
    </xf>
    <xf numFmtId="43" fontId="2" fillId="2" borderId="12" xfId="15" applyFont="1" applyFill="1" applyBorder="1" applyAlignment="1">
      <alignment horizontal="center"/>
    </xf>
    <xf numFmtId="165" fontId="2" fillId="0" borderId="0" xfId="0" applyNumberFormat="1" applyFont="1" applyAlignment="1">
      <alignment horizontal="left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0" borderId="4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center"/>
    </xf>
    <xf numFmtId="0" fontId="14" fillId="4" borderId="4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horizontal="center" vertical="center"/>
    </xf>
    <xf numFmtId="0" fontId="14" fillId="4" borderId="5" xfId="2" applyFont="1" applyFill="1" applyBorder="1" applyAlignment="1">
      <alignment horizontal="center" vertical="center"/>
    </xf>
    <xf numFmtId="0" fontId="13" fillId="5" borderId="4" xfId="2" applyFont="1" applyFill="1" applyBorder="1" applyAlignment="1">
      <alignment horizontal="left" vertical="center"/>
    </xf>
    <xf numFmtId="0" fontId="13" fillId="5" borderId="0" xfId="2" applyFont="1" applyFill="1" applyBorder="1" applyAlignment="1">
      <alignment horizontal="left" vertical="center"/>
    </xf>
    <xf numFmtId="0" fontId="13" fillId="2" borderId="1" xfId="2" applyFont="1" applyFill="1" applyBorder="1" applyAlignment="1">
      <alignment horizontal="center" vertical="center"/>
    </xf>
    <xf numFmtId="0" fontId="13" fillId="2" borderId="2" xfId="2" applyFont="1" applyFill="1" applyBorder="1" applyAlignment="1">
      <alignment horizontal="center" vertical="center"/>
    </xf>
    <xf numFmtId="0" fontId="13" fillId="2" borderId="3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/>
    </xf>
    <xf numFmtId="0" fontId="11" fillId="0" borderId="5" xfId="2" applyFont="1" applyFill="1" applyBorder="1" applyAlignment="1">
      <alignment horizontal="center"/>
    </xf>
    <xf numFmtId="17" fontId="3" fillId="0" borderId="6" xfId="2" applyNumberFormat="1" applyFill="1" applyBorder="1" applyAlignment="1">
      <alignment horizontal="center" vertical="center"/>
    </xf>
    <xf numFmtId="17" fontId="3" fillId="0" borderId="7" xfId="2" applyNumberFormat="1" applyFill="1" applyBorder="1" applyAlignment="1">
      <alignment horizontal="center" vertical="center"/>
    </xf>
    <xf numFmtId="17" fontId="3" fillId="0" borderId="8" xfId="2" applyNumberFormat="1" applyFill="1" applyBorder="1" applyAlignment="1">
      <alignment horizontal="center" vertical="center"/>
    </xf>
    <xf numFmtId="49" fontId="10" fillId="0" borderId="0" xfId="0" applyNumberFormat="1" applyFont="1" applyAlignment="1" applyProtection="1">
      <alignment horizontal="center"/>
      <protection locked="0"/>
    </xf>
    <xf numFmtId="0" fontId="14" fillId="4" borderId="1" xfId="2" applyFont="1" applyFill="1" applyBorder="1" applyAlignment="1">
      <alignment horizontal="center" vertical="center"/>
    </xf>
    <xf numFmtId="0" fontId="14" fillId="4" borderId="2" xfId="2" applyFont="1" applyFill="1" applyBorder="1" applyAlignment="1">
      <alignment horizontal="center" vertical="center"/>
    </xf>
    <xf numFmtId="0" fontId="14" fillId="4" borderId="3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left" vertical="center"/>
    </xf>
    <xf numFmtId="0" fontId="3" fillId="0" borderId="7" xfId="2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center"/>
    </xf>
    <xf numFmtId="0" fontId="3" fillId="6" borderId="4" xfId="2" applyFont="1" applyFill="1" applyBorder="1" applyAlignment="1">
      <alignment horizontal="center" vertical="center"/>
    </xf>
    <xf numFmtId="0" fontId="3" fillId="6" borderId="0" xfId="2" applyFont="1" applyFill="1" applyBorder="1" applyAlignment="1">
      <alignment horizontal="center" vertical="center"/>
    </xf>
    <xf numFmtId="0" fontId="3" fillId="6" borderId="5" xfId="2" applyFont="1" applyFill="1" applyBorder="1" applyAlignment="1">
      <alignment horizontal="center" vertical="center"/>
    </xf>
  </cellXfs>
  <cellStyles count="16"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Milliers" xfId="15" builtinId="3"/>
    <cellStyle name="Monétaire" xfId="1" builtinId="4"/>
    <cellStyle name="Normal" xfId="0" builtinId="0"/>
    <cellStyle name="Normal 2" xfId="2" xr:uid="{00000000-0005-0000-0000-00000E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67"/>
  <sheetViews>
    <sheetView tabSelected="1" view="pageLayout" workbookViewId="0">
      <selection activeCell="K1" sqref="K1"/>
    </sheetView>
  </sheetViews>
  <sheetFormatPr baseColWidth="10" defaultRowHeight="15.75" x14ac:dyDescent="0.25"/>
  <cols>
    <col min="1" max="1" width="11" style="9" customWidth="1"/>
    <col min="2" max="2" width="22.625" style="9" customWidth="1"/>
    <col min="3" max="6" width="10.875" style="9"/>
    <col min="7" max="7" width="6" style="9" customWidth="1"/>
    <col min="8" max="12" width="10.875" style="9"/>
  </cols>
  <sheetData>
    <row r="1" spans="1:16" x14ac:dyDescent="0.25">
      <c r="A1" s="17" t="s">
        <v>12</v>
      </c>
      <c r="B1" s="17" t="s">
        <v>47</v>
      </c>
      <c r="C1" s="19" t="s">
        <v>13</v>
      </c>
      <c r="D1" s="19" t="s">
        <v>46</v>
      </c>
      <c r="E1" s="19"/>
      <c r="F1" s="60"/>
      <c r="G1" s="60"/>
      <c r="H1" s="7" t="s">
        <v>0</v>
      </c>
      <c r="I1" s="15" t="s">
        <v>51</v>
      </c>
      <c r="J1" s="6" t="s">
        <v>1</v>
      </c>
      <c r="K1" s="9">
        <v>4</v>
      </c>
      <c r="L1" s="8"/>
      <c r="M1" s="4"/>
      <c r="N1" s="3"/>
    </row>
    <row r="2" spans="1:16" x14ac:dyDescent="0.25">
      <c r="A2" s="17" t="s">
        <v>12</v>
      </c>
      <c r="B2" s="17" t="s">
        <v>48</v>
      </c>
      <c r="C2" s="19" t="s">
        <v>13</v>
      </c>
      <c r="D2" s="19" t="s">
        <v>49</v>
      </c>
      <c r="E2" s="19"/>
      <c r="F2" s="60"/>
      <c r="G2" s="60"/>
      <c r="H2" s="7" t="s">
        <v>0</v>
      </c>
      <c r="I2" s="15" t="s">
        <v>50</v>
      </c>
      <c r="J2" s="6" t="s">
        <v>1</v>
      </c>
      <c r="L2" s="8"/>
      <c r="M2" s="4"/>
      <c r="N2" s="3"/>
      <c r="O2" s="2"/>
    </row>
    <row r="3" spans="1:16" x14ac:dyDescent="0.25">
      <c r="A3" s="17" t="s">
        <v>12</v>
      </c>
      <c r="B3" s="17"/>
      <c r="C3" s="19" t="s">
        <v>13</v>
      </c>
      <c r="D3" s="19"/>
      <c r="E3" s="19"/>
      <c r="F3" s="60"/>
      <c r="G3" s="60"/>
      <c r="H3" s="7" t="s">
        <v>0</v>
      </c>
      <c r="I3" s="15"/>
      <c r="J3" s="6" t="s">
        <v>1</v>
      </c>
      <c r="L3" s="8"/>
      <c r="M3" s="4"/>
      <c r="N3" s="3"/>
      <c r="O3" s="2"/>
    </row>
    <row r="4" spans="1:16" x14ac:dyDescent="0.25">
      <c r="A4" s="7"/>
      <c r="B4" s="7"/>
    </row>
    <row r="5" spans="1:16" ht="16.5" thickBot="1" x14ac:dyDescent="0.3"/>
    <row r="6" spans="1:16" x14ac:dyDescent="0.25">
      <c r="A6" s="33"/>
      <c r="B6" s="51"/>
      <c r="C6" s="52"/>
      <c r="D6" s="52"/>
      <c r="E6" s="53"/>
      <c r="F6" s="33"/>
    </row>
    <row r="7" spans="1:16" x14ac:dyDescent="0.25">
      <c r="A7" s="30"/>
      <c r="B7" s="54" t="s">
        <v>11</v>
      </c>
      <c r="C7" s="55"/>
      <c r="D7" s="55"/>
      <c r="E7" s="56"/>
      <c r="F7" s="30"/>
    </row>
    <row r="8" spans="1:16" ht="17.100000000000001" customHeight="1" thickBot="1" x14ac:dyDescent="0.3">
      <c r="A8" s="34"/>
      <c r="B8" s="57"/>
      <c r="C8" s="58"/>
      <c r="D8" s="58"/>
      <c r="E8" s="59"/>
      <c r="F8" s="34"/>
    </row>
    <row r="9" spans="1:16" x14ac:dyDescent="0.25">
      <c r="A9" s="31"/>
      <c r="B9" s="61" t="s">
        <v>3</v>
      </c>
      <c r="C9" s="62"/>
      <c r="D9" s="62"/>
      <c r="E9" s="63"/>
      <c r="F9" s="35"/>
      <c r="N9" s="1"/>
    </row>
    <row r="10" spans="1:16" x14ac:dyDescent="0.25">
      <c r="A10" s="31"/>
      <c r="B10" s="44" t="s">
        <v>18</v>
      </c>
      <c r="C10" s="45"/>
      <c r="D10" s="45"/>
      <c r="E10" s="36">
        <v>179534</v>
      </c>
      <c r="F10" s="35"/>
      <c r="N10" s="1"/>
    </row>
    <row r="11" spans="1:16" x14ac:dyDescent="0.25">
      <c r="A11" s="31"/>
      <c r="B11" s="44" t="s">
        <v>19</v>
      </c>
      <c r="C11" s="45"/>
      <c r="D11" s="45"/>
      <c r="E11" s="37">
        <v>-1300</v>
      </c>
      <c r="F11" s="35"/>
      <c r="N11" s="1"/>
    </row>
    <row r="12" spans="1:16" x14ac:dyDescent="0.25">
      <c r="A12" s="31"/>
      <c r="B12" s="44" t="s">
        <v>20</v>
      </c>
      <c r="C12" s="45"/>
      <c r="D12" s="45"/>
      <c r="E12" s="37">
        <v>1175</v>
      </c>
      <c r="F12" s="35"/>
      <c r="N12" s="1"/>
    </row>
    <row r="13" spans="1:16" x14ac:dyDescent="0.25">
      <c r="A13" s="30"/>
      <c r="B13" s="44" t="s">
        <v>21</v>
      </c>
      <c r="C13" s="45"/>
      <c r="D13" s="45"/>
      <c r="E13" s="37">
        <f>-(12200-14640)</f>
        <v>2440</v>
      </c>
      <c r="F13" s="10"/>
      <c r="P13" s="5"/>
    </row>
    <row r="14" spans="1:16" x14ac:dyDescent="0.25">
      <c r="A14" s="30"/>
      <c r="B14" s="44" t="s">
        <v>27</v>
      </c>
      <c r="C14" s="45"/>
      <c r="D14" s="45"/>
      <c r="E14" s="37">
        <f>12350-12970</f>
        <v>-620</v>
      </c>
      <c r="F14" s="11"/>
    </row>
    <row r="15" spans="1:16" x14ac:dyDescent="0.25">
      <c r="A15" s="31"/>
      <c r="B15" s="44" t="s">
        <v>28</v>
      </c>
      <c r="C15" s="45"/>
      <c r="D15" s="45"/>
      <c r="E15" s="37">
        <f>10819-11361</f>
        <v>-542</v>
      </c>
      <c r="F15" s="12"/>
    </row>
    <row r="16" spans="1:16" x14ac:dyDescent="0.25">
      <c r="A16" s="31"/>
      <c r="B16" s="44"/>
      <c r="C16" s="45"/>
      <c r="D16" s="45"/>
      <c r="E16" s="37"/>
      <c r="F16" s="12"/>
    </row>
    <row r="17" spans="1:6" x14ac:dyDescent="0.25">
      <c r="A17" s="31"/>
      <c r="B17" s="44"/>
      <c r="C17" s="45"/>
      <c r="D17" s="45"/>
      <c r="E17" s="37"/>
      <c r="F17" s="12"/>
    </row>
    <row r="18" spans="1:6" x14ac:dyDescent="0.25">
      <c r="A18" s="31"/>
      <c r="B18" s="44"/>
      <c r="C18" s="45"/>
      <c r="D18" s="45"/>
      <c r="E18" s="37"/>
      <c r="F18" s="12"/>
    </row>
    <row r="19" spans="1:6" x14ac:dyDescent="0.25">
      <c r="A19" s="31"/>
      <c r="B19" s="71" t="s">
        <v>17</v>
      </c>
      <c r="C19" s="72"/>
      <c r="D19" s="72"/>
      <c r="E19" s="73"/>
      <c r="F19" s="12"/>
    </row>
    <row r="20" spans="1:6" x14ac:dyDescent="0.25">
      <c r="A20" s="31"/>
      <c r="B20" s="44" t="s">
        <v>22</v>
      </c>
      <c r="C20" s="45"/>
      <c r="D20" s="45"/>
      <c r="E20" s="37">
        <v>37869</v>
      </c>
      <c r="F20" s="12"/>
    </row>
    <row r="21" spans="1:6" x14ac:dyDescent="0.25">
      <c r="A21" s="31"/>
      <c r="B21" s="44" t="s">
        <v>23</v>
      </c>
      <c r="C21" s="45"/>
      <c r="D21" s="45"/>
      <c r="E21" s="37">
        <f>174-130</f>
        <v>44</v>
      </c>
      <c r="F21" s="32"/>
    </row>
    <row r="22" spans="1:6" x14ac:dyDescent="0.25">
      <c r="A22" s="30"/>
      <c r="B22" s="44" t="s">
        <v>31</v>
      </c>
      <c r="C22" s="45"/>
      <c r="D22" s="45"/>
      <c r="E22" s="37">
        <v>5510</v>
      </c>
      <c r="F22" s="13"/>
    </row>
    <row r="23" spans="1:6" x14ac:dyDescent="0.25">
      <c r="A23" s="30"/>
      <c r="B23" s="44"/>
      <c r="C23" s="45"/>
      <c r="D23" s="45"/>
      <c r="E23" s="37"/>
      <c r="F23" s="13"/>
    </row>
    <row r="24" spans="1:6" x14ac:dyDescent="0.25">
      <c r="A24" s="30"/>
      <c r="B24" s="44"/>
      <c r="C24" s="45"/>
      <c r="D24" s="45"/>
      <c r="E24" s="37"/>
      <c r="F24" s="12"/>
    </row>
    <row r="25" spans="1:6" x14ac:dyDescent="0.25">
      <c r="A25" s="30"/>
      <c r="B25" s="44" t="s">
        <v>29</v>
      </c>
      <c r="C25" s="45"/>
      <c r="D25" s="45"/>
      <c r="E25" s="37"/>
      <c r="F25" s="12"/>
    </row>
    <row r="26" spans="1:6" x14ac:dyDescent="0.25">
      <c r="A26" s="30"/>
      <c r="B26" s="20" t="s">
        <v>4</v>
      </c>
      <c r="C26" s="21"/>
      <c r="D26" s="21"/>
      <c r="E26" s="18">
        <f>SUM(E10:E25)</f>
        <v>224110</v>
      </c>
      <c r="F26" s="12"/>
    </row>
    <row r="27" spans="1:6" x14ac:dyDescent="0.25">
      <c r="A27" s="30"/>
      <c r="B27" s="46" t="s">
        <v>5</v>
      </c>
      <c r="C27" s="47"/>
      <c r="D27" s="47"/>
      <c r="E27" s="48"/>
      <c r="F27" s="12"/>
    </row>
    <row r="28" spans="1:6" x14ac:dyDescent="0.25">
      <c r="A28" s="30"/>
      <c r="B28" s="44" t="s">
        <v>32</v>
      </c>
      <c r="C28" s="45"/>
      <c r="D28" s="45"/>
      <c r="E28" s="37">
        <v>211700</v>
      </c>
      <c r="F28" s="12"/>
    </row>
    <row r="29" spans="1:6" x14ac:dyDescent="0.25">
      <c r="A29" s="30"/>
      <c r="B29" s="44" t="s">
        <v>33</v>
      </c>
      <c r="C29" s="45"/>
      <c r="D29" s="45"/>
      <c r="E29" s="37"/>
      <c r="F29" s="12"/>
    </row>
    <row r="30" spans="1:6" x14ac:dyDescent="0.25">
      <c r="A30" s="30"/>
      <c r="B30" s="44" t="s">
        <v>30</v>
      </c>
      <c r="C30" s="45"/>
      <c r="D30" s="45"/>
      <c r="E30" s="37"/>
      <c r="F30" s="12"/>
    </row>
    <row r="31" spans="1:6" x14ac:dyDescent="0.25">
      <c r="A31" s="30"/>
      <c r="B31" s="44"/>
      <c r="C31" s="45"/>
      <c r="D31" s="45"/>
      <c r="E31" s="37"/>
      <c r="F31" s="12"/>
    </row>
    <row r="32" spans="1:6" x14ac:dyDescent="0.25">
      <c r="A32" s="30"/>
      <c r="B32" s="44"/>
      <c r="C32" s="45"/>
      <c r="D32" s="45"/>
      <c r="E32" s="37"/>
      <c r="F32" s="12"/>
    </row>
    <row r="33" spans="1:6" x14ac:dyDescent="0.25">
      <c r="A33" s="30"/>
      <c r="B33" s="44"/>
      <c r="C33" s="45"/>
      <c r="D33" s="45"/>
      <c r="E33" s="37"/>
      <c r="F33" s="12"/>
    </row>
    <row r="34" spans="1:6" x14ac:dyDescent="0.25">
      <c r="A34" s="30"/>
      <c r="B34" s="44"/>
      <c r="C34" s="45"/>
      <c r="D34" s="45"/>
      <c r="E34" s="37"/>
      <c r="F34" s="12"/>
    </row>
    <row r="35" spans="1:6" x14ac:dyDescent="0.25">
      <c r="A35" s="30"/>
      <c r="B35" s="44"/>
      <c r="C35" s="45"/>
      <c r="D35" s="45"/>
      <c r="E35" s="37"/>
      <c r="F35" s="13"/>
    </row>
    <row r="36" spans="1:6" ht="17.100000000000001" customHeight="1" x14ac:dyDescent="0.25">
      <c r="A36" s="30"/>
      <c r="B36" s="44"/>
      <c r="C36" s="45"/>
      <c r="D36" s="45"/>
      <c r="E36" s="37"/>
      <c r="F36" s="13"/>
    </row>
    <row r="37" spans="1:6" x14ac:dyDescent="0.25">
      <c r="A37" s="30"/>
      <c r="B37" s="49" t="s">
        <v>6</v>
      </c>
      <c r="C37" s="50"/>
      <c r="D37" s="50"/>
      <c r="E37" s="18">
        <f>SUM(E28:E36)</f>
        <v>211700</v>
      </c>
      <c r="F37" s="32"/>
    </row>
    <row r="38" spans="1:6" x14ac:dyDescent="0.25">
      <c r="A38" s="30"/>
      <c r="B38" s="46" t="s">
        <v>7</v>
      </c>
      <c r="C38" s="47"/>
      <c r="D38" s="47"/>
      <c r="E38" s="48"/>
      <c r="F38" s="32"/>
    </row>
    <row r="39" spans="1:6" x14ac:dyDescent="0.25">
      <c r="A39" s="30"/>
      <c r="B39" s="44" t="s">
        <v>24</v>
      </c>
      <c r="C39" s="45"/>
      <c r="D39" s="45"/>
      <c r="E39" s="14">
        <f>30450</f>
        <v>30450</v>
      </c>
      <c r="F39" s="12"/>
    </row>
    <row r="40" spans="1:6" x14ac:dyDescent="0.25">
      <c r="A40" s="30"/>
      <c r="B40" s="44" t="s">
        <v>25</v>
      </c>
      <c r="C40" s="45"/>
      <c r="D40" s="45"/>
      <c r="E40" s="14">
        <v>-17953</v>
      </c>
      <c r="F40" s="12"/>
    </row>
    <row r="41" spans="1:6" x14ac:dyDescent="0.25">
      <c r="A41" s="30"/>
      <c r="B41" s="44" t="s">
        <v>26</v>
      </c>
      <c r="C41" s="45"/>
      <c r="D41" s="45"/>
      <c r="E41" s="14">
        <v>0</v>
      </c>
      <c r="F41" s="12"/>
    </row>
    <row r="42" spans="1:6" x14ac:dyDescent="0.25">
      <c r="A42" s="30"/>
      <c r="B42" s="44" t="s">
        <v>34</v>
      </c>
      <c r="C42" s="45"/>
      <c r="D42" s="45"/>
      <c r="E42" s="14">
        <v>-51626</v>
      </c>
      <c r="F42" s="12"/>
    </row>
    <row r="43" spans="1:6" x14ac:dyDescent="0.25">
      <c r="A43" s="30"/>
      <c r="B43" s="44" t="s">
        <v>35</v>
      </c>
      <c r="C43" s="45"/>
      <c r="D43" s="45"/>
      <c r="E43" s="14">
        <f>8977-6226</f>
        <v>2751</v>
      </c>
      <c r="F43" s="12"/>
    </row>
    <row r="44" spans="1:6" x14ac:dyDescent="0.25">
      <c r="A44" s="30"/>
      <c r="B44" s="44"/>
      <c r="C44" s="45"/>
      <c r="D44" s="45"/>
      <c r="E44" s="14"/>
      <c r="F44" s="12"/>
    </row>
    <row r="45" spans="1:6" x14ac:dyDescent="0.25">
      <c r="A45" s="30"/>
      <c r="B45" s="44"/>
      <c r="C45" s="45"/>
      <c r="D45" s="45"/>
      <c r="E45" s="14"/>
      <c r="F45" s="12"/>
    </row>
    <row r="46" spans="1:6" x14ac:dyDescent="0.25">
      <c r="A46" s="30"/>
      <c r="B46" s="44"/>
      <c r="C46" s="45"/>
      <c r="D46" s="45"/>
      <c r="E46" s="14"/>
      <c r="F46" s="12"/>
    </row>
    <row r="47" spans="1:6" x14ac:dyDescent="0.25">
      <c r="A47" s="30"/>
      <c r="B47" s="44"/>
      <c r="C47" s="45"/>
      <c r="D47" s="45"/>
      <c r="E47" s="14"/>
      <c r="F47" s="13"/>
    </row>
    <row r="48" spans="1:6" x14ac:dyDescent="0.25">
      <c r="A48" s="30"/>
      <c r="B48" s="44"/>
      <c r="C48" s="45"/>
      <c r="D48" s="45"/>
      <c r="E48" s="14"/>
      <c r="F48" s="13"/>
    </row>
    <row r="49" spans="1:10" x14ac:dyDescent="0.25">
      <c r="A49" s="31"/>
      <c r="B49" s="49" t="s">
        <v>8</v>
      </c>
      <c r="C49" s="50"/>
      <c r="D49" s="50"/>
      <c r="E49" s="18">
        <f>SUM(E39:E48)</f>
        <v>-36378</v>
      </c>
      <c r="F49" s="12"/>
    </row>
    <row r="50" spans="1:10" ht="16.5" thickBot="1" x14ac:dyDescent="0.3">
      <c r="A50" s="31"/>
      <c r="B50" s="66"/>
      <c r="C50" s="67"/>
      <c r="D50" s="67"/>
      <c r="E50" s="68"/>
      <c r="F50" s="12"/>
    </row>
    <row r="51" spans="1:10" x14ac:dyDescent="0.25">
      <c r="A51" s="31"/>
      <c r="B51" s="69" t="s">
        <v>2</v>
      </c>
      <c r="C51" s="70"/>
      <c r="D51" s="70"/>
      <c r="E51" s="16">
        <f>E53-E52</f>
        <v>14140</v>
      </c>
      <c r="F51" s="12"/>
    </row>
    <row r="52" spans="1:10" x14ac:dyDescent="0.25">
      <c r="A52" s="31"/>
      <c r="B52" s="44" t="s">
        <v>9</v>
      </c>
      <c r="C52" s="45"/>
      <c r="D52" s="45"/>
      <c r="E52" s="14">
        <v>37890</v>
      </c>
      <c r="F52" s="12" t="s">
        <v>36</v>
      </c>
      <c r="J52" s="9">
        <v>2020</v>
      </c>
    </row>
    <row r="53" spans="1:10" ht="16.5" thickBot="1" x14ac:dyDescent="0.3">
      <c r="A53" s="30"/>
      <c r="B53" s="64" t="s">
        <v>10</v>
      </c>
      <c r="C53" s="65"/>
      <c r="D53" s="65"/>
      <c r="E53" s="14">
        <v>52030</v>
      </c>
      <c r="F53" s="12" t="s">
        <v>36</v>
      </c>
      <c r="J53" s="9">
        <v>2021</v>
      </c>
    </row>
    <row r="54" spans="1:10" x14ac:dyDescent="0.25">
      <c r="A54" s="30"/>
      <c r="B54" s="30"/>
      <c r="C54" s="13"/>
      <c r="D54" s="13"/>
      <c r="E54" s="13"/>
      <c r="F54" s="13"/>
    </row>
    <row r="55" spans="1:10" x14ac:dyDescent="0.25">
      <c r="A55" s="31"/>
      <c r="B55" s="31"/>
      <c r="C55" s="12"/>
      <c r="D55" s="12"/>
      <c r="E55" s="12"/>
      <c r="F55" s="12"/>
    </row>
    <row r="56" spans="1:10" ht="16.5" thickBot="1" x14ac:dyDescent="0.3"/>
    <row r="57" spans="1:10" ht="16.5" thickBot="1" x14ac:dyDescent="0.3">
      <c r="A57" s="41" t="s">
        <v>14</v>
      </c>
      <c r="B57" s="42"/>
      <c r="C57" s="42"/>
      <c r="D57" s="42"/>
      <c r="E57" s="43"/>
    </row>
    <row r="58" spans="1:10" x14ac:dyDescent="0.25">
      <c r="A58" s="23"/>
      <c r="B58" s="24" t="s">
        <v>38</v>
      </c>
      <c r="C58" s="24">
        <v>90225</v>
      </c>
      <c r="D58" s="24"/>
      <c r="E58" s="25"/>
      <c r="F58" s="9" t="s">
        <v>37</v>
      </c>
    </row>
    <row r="59" spans="1:10" x14ac:dyDescent="0.25">
      <c r="A59" s="23"/>
      <c r="B59" s="24" t="s">
        <v>44</v>
      </c>
      <c r="C59" s="24">
        <f>14640+441+51746</f>
        <v>66827</v>
      </c>
      <c r="D59" s="24"/>
      <c r="E59" s="25"/>
    </row>
    <row r="60" spans="1:10" x14ac:dyDescent="0.25">
      <c r="A60" s="23"/>
      <c r="B60" s="24" t="s">
        <v>45</v>
      </c>
      <c r="C60" s="24">
        <v>10575</v>
      </c>
      <c r="D60" s="24"/>
      <c r="E60" s="25"/>
    </row>
    <row r="61" spans="1:10" x14ac:dyDescent="0.25">
      <c r="A61" s="23"/>
      <c r="B61" s="24"/>
      <c r="C61" s="24"/>
      <c r="D61" s="24"/>
      <c r="E61" s="25"/>
    </row>
    <row r="62" spans="1:10" x14ac:dyDescent="0.25">
      <c r="A62" s="23"/>
      <c r="B62" s="24"/>
      <c r="C62" s="24"/>
      <c r="D62" s="24"/>
      <c r="E62" s="25"/>
    </row>
    <row r="63" spans="1:10" x14ac:dyDescent="0.25">
      <c r="A63" s="23"/>
      <c r="B63" s="24"/>
      <c r="C63" s="24"/>
      <c r="D63" s="24"/>
      <c r="E63" s="25"/>
    </row>
    <row r="64" spans="1:10" ht="16.5" thickBot="1" x14ac:dyDescent="0.3">
      <c r="A64" s="23"/>
      <c r="B64" s="24"/>
      <c r="C64" s="24"/>
      <c r="D64" s="24"/>
      <c r="E64" s="25"/>
    </row>
    <row r="65" spans="1:11" ht="16.5" thickBot="1" x14ac:dyDescent="0.3">
      <c r="A65" s="26"/>
      <c r="B65" s="27"/>
      <c r="C65" s="28" t="s">
        <v>16</v>
      </c>
      <c r="D65" s="38">
        <f>SUM(C58:C60)/C59</f>
        <v>2.5083723644634652</v>
      </c>
      <c r="E65" s="39"/>
    </row>
    <row r="67" spans="1:11" x14ac:dyDescent="0.25">
      <c r="H67" s="29">
        <f ca="1">NOW()</f>
        <v>44595.686690856484</v>
      </c>
      <c r="I67" s="40">
        <f ca="1">NOW()</f>
        <v>44595.686690856484</v>
      </c>
      <c r="J67" s="40"/>
      <c r="K67" s="40"/>
    </row>
  </sheetData>
  <mergeCells count="53">
    <mergeCell ref="B53:D53"/>
    <mergeCell ref="B47:D47"/>
    <mergeCell ref="B48:D48"/>
    <mergeCell ref="B29:D29"/>
    <mergeCell ref="B30:D30"/>
    <mergeCell ref="B31:D31"/>
    <mergeCell ref="B40:D40"/>
    <mergeCell ref="B41:D41"/>
    <mergeCell ref="B39:D39"/>
    <mergeCell ref="B42:D42"/>
    <mergeCell ref="B43:D43"/>
    <mergeCell ref="B50:E50"/>
    <mergeCell ref="B51:D51"/>
    <mergeCell ref="B52:D52"/>
    <mergeCell ref="B21:D21"/>
    <mergeCell ref="B22:D22"/>
    <mergeCell ref="B23:D23"/>
    <mergeCell ref="B27:E27"/>
    <mergeCell ref="B28:D28"/>
    <mergeCell ref="B16:D16"/>
    <mergeCell ref="B17:D17"/>
    <mergeCell ref="B18:D18"/>
    <mergeCell ref="B20:D20"/>
    <mergeCell ref="B19:E19"/>
    <mergeCell ref="B9:E9"/>
    <mergeCell ref="B13:D13"/>
    <mergeCell ref="B14:D14"/>
    <mergeCell ref="B15:D15"/>
    <mergeCell ref="B10:D10"/>
    <mergeCell ref="B11:D11"/>
    <mergeCell ref="B12:D12"/>
    <mergeCell ref="B6:E6"/>
    <mergeCell ref="B7:E7"/>
    <mergeCell ref="B8:E8"/>
    <mergeCell ref="F1:G1"/>
    <mergeCell ref="F2:G2"/>
    <mergeCell ref="F3:G3"/>
    <mergeCell ref="D65:E65"/>
    <mergeCell ref="I67:K67"/>
    <mergeCell ref="A57:E57"/>
    <mergeCell ref="B24:D24"/>
    <mergeCell ref="B25:D25"/>
    <mergeCell ref="B35:D35"/>
    <mergeCell ref="B36:D36"/>
    <mergeCell ref="B32:D32"/>
    <mergeCell ref="B33:D33"/>
    <mergeCell ref="B38:E38"/>
    <mergeCell ref="B49:D49"/>
    <mergeCell ref="B34:D34"/>
    <mergeCell ref="B44:D44"/>
    <mergeCell ref="B45:D45"/>
    <mergeCell ref="B46:D46"/>
    <mergeCell ref="B37:D37"/>
  </mergeCells>
  <phoneticPr fontId="9" type="noConversion"/>
  <pageMargins left="0.2" right="0.2" top="0.2" bottom="0.2" header="0" footer="0"/>
  <pageSetup scale="72" orientation="portrait"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00FD-039F-BC4F-8008-399F8DED44F9}">
  <dimension ref="A1:I7"/>
  <sheetViews>
    <sheetView workbookViewId="0">
      <selection activeCell="G7" sqref="G7"/>
    </sheetView>
  </sheetViews>
  <sheetFormatPr baseColWidth="10" defaultRowHeight="15.75" x14ac:dyDescent="0.25"/>
  <sheetData>
    <row r="1" spans="1:9" ht="31.5" x14ac:dyDescent="0.5">
      <c r="A1" s="22" t="s">
        <v>15</v>
      </c>
    </row>
    <row r="3" spans="1:9" x14ac:dyDescent="0.25">
      <c r="D3" t="s">
        <v>39</v>
      </c>
      <c r="E3" t="s">
        <v>40</v>
      </c>
      <c r="F3" t="s">
        <v>41</v>
      </c>
      <c r="G3" t="s">
        <v>42</v>
      </c>
      <c r="H3" t="s">
        <v>43</v>
      </c>
    </row>
    <row r="4" spans="1:9" x14ac:dyDescent="0.25">
      <c r="E4">
        <v>31230</v>
      </c>
      <c r="F4">
        <v>14650</v>
      </c>
      <c r="G4">
        <v>10575</v>
      </c>
      <c r="H4">
        <v>12970</v>
      </c>
      <c r="I4">
        <v>20800</v>
      </c>
    </row>
    <row r="7" spans="1:9" x14ac:dyDescent="0.25">
      <c r="G7">
        <f>SUM(E4:I4)</f>
        <v>90225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Lab</vt:lpstr>
      <vt:lpstr>Calcul perso</vt:lpstr>
      <vt:lpstr>Lab!Zone_d_impression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Omba </cp:lastModifiedBy>
  <cp:lastPrinted>2022-02-03T21:28:56Z</cp:lastPrinted>
  <dcterms:created xsi:type="dcterms:W3CDTF">2016-05-02T16:09:14Z</dcterms:created>
  <dcterms:modified xsi:type="dcterms:W3CDTF">2022-02-03T21:29:53Z</dcterms:modified>
</cp:coreProperties>
</file>