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6D555F6C-C5AC-4711-9490-04C46805D81F}" xr6:coauthVersionLast="47" xr6:coauthVersionMax="47" xr10:uidLastSave="{00000000-0000-0000-0000-000000000000}"/>
  <bookViews>
    <workbookView xWindow="-108" yWindow="-108" windowWidth="23256" windowHeight="12576" activeTab="2" xr2:uid="{00000000-000D-0000-FFFF-FFFF00000000}"/>
  </bookViews>
  <sheets>
    <sheet name="Groupe" sheetId="6" r:id="rId1"/>
    <sheet name="probabilites" sheetId="1" r:id="rId2"/>
    <sheet name="parametres" sheetId="2" r:id="rId3"/>
    <sheet name="modele" sheetId="3" r:id="rId4"/>
    <sheet name="parametres2" sheetId="4" r:id="rId5"/>
    <sheet name="modele2"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7" i="4" l="1"/>
  <c r="J207" i="4"/>
  <c r="I207" i="4"/>
  <c r="H207" i="4"/>
  <c r="G207" i="4"/>
  <c r="F207" i="4"/>
  <c r="E207" i="4"/>
  <c r="D207" i="4"/>
  <c r="C207" i="4"/>
  <c r="B4" i="5"/>
  <c r="C4" i="5" s="1"/>
  <c r="D4" i="5" s="1"/>
  <c r="E4" i="5" s="1"/>
  <c r="B5" i="5"/>
  <c r="C5" i="5" s="1"/>
  <c r="D5" i="5" s="1"/>
  <c r="E5" i="5" s="1"/>
  <c r="B6" i="5"/>
  <c r="C6" i="5" s="1"/>
  <c r="D6" i="5" s="1"/>
  <c r="E6" i="5" s="1"/>
  <c r="B7" i="5"/>
  <c r="C7" i="5" s="1"/>
  <c r="D7" i="5" s="1"/>
  <c r="E7" i="5" s="1"/>
  <c r="B8" i="5"/>
  <c r="C8" i="5" s="1"/>
  <c r="D8" i="5" s="1"/>
  <c r="E8" i="5" s="1"/>
  <c r="B9" i="5"/>
  <c r="C9" i="5" s="1"/>
  <c r="D9" i="5" s="1"/>
  <c r="E9" i="5" s="1"/>
  <c r="B10" i="5"/>
  <c r="C10" i="5" s="1"/>
  <c r="D10" i="5" s="1"/>
  <c r="E10" i="5" s="1"/>
  <c r="B11" i="5"/>
  <c r="C11" i="5" s="1"/>
  <c r="D11" i="5" s="1"/>
  <c r="E11" i="5" s="1"/>
  <c r="B12" i="5"/>
  <c r="C12" i="5" s="1"/>
  <c r="D12" i="5" s="1"/>
  <c r="E12" i="5" s="1"/>
  <c r="B13" i="5"/>
  <c r="C13" i="5" s="1"/>
  <c r="D13" i="5" s="1"/>
  <c r="E13" i="5" s="1"/>
  <c r="B14" i="5"/>
  <c r="C14" i="5" s="1"/>
  <c r="D14" i="5" s="1"/>
  <c r="E14" i="5" s="1"/>
  <c r="B15" i="5"/>
  <c r="C15" i="5" s="1"/>
  <c r="D15" i="5" s="1"/>
  <c r="E15" i="5" s="1"/>
  <c r="B16" i="5"/>
  <c r="C16" i="5" s="1"/>
  <c r="D16" i="5" s="1"/>
  <c r="E16" i="5" s="1"/>
  <c r="B17" i="5"/>
  <c r="C17" i="5" s="1"/>
  <c r="D17" i="5" s="1"/>
  <c r="E17" i="5" s="1"/>
  <c r="B18" i="5"/>
  <c r="C18" i="5" s="1"/>
  <c r="D18" i="5" s="1"/>
  <c r="E18" i="5" s="1"/>
  <c r="B19" i="5"/>
  <c r="C19" i="5" s="1"/>
  <c r="D19" i="5" s="1"/>
  <c r="E19" i="5" s="1"/>
  <c r="B20" i="5"/>
  <c r="C20" i="5" s="1"/>
  <c r="D20" i="5" s="1"/>
  <c r="E20" i="5" s="1"/>
  <c r="B21" i="5"/>
  <c r="C21" i="5" s="1"/>
  <c r="D21" i="5" s="1"/>
  <c r="E21" i="5" s="1"/>
  <c r="B22" i="5"/>
  <c r="C22" i="5" s="1"/>
  <c r="D22" i="5" s="1"/>
  <c r="E22" i="5" s="1"/>
  <c r="B23" i="5"/>
  <c r="C23" i="5" s="1"/>
  <c r="D23" i="5" s="1"/>
  <c r="E23" i="5" s="1"/>
  <c r="B24" i="5"/>
  <c r="C24" i="5" s="1"/>
  <c r="D24" i="5" s="1"/>
  <c r="E24" i="5" s="1"/>
  <c r="B25" i="5"/>
  <c r="C25" i="5" s="1"/>
  <c r="D25" i="5" s="1"/>
  <c r="E25" i="5" s="1"/>
  <c r="B26" i="5"/>
  <c r="C26" i="5" s="1"/>
  <c r="D26" i="5" s="1"/>
  <c r="E26" i="5" s="1"/>
  <c r="B27" i="5"/>
  <c r="C27" i="5" s="1"/>
  <c r="D27" i="5" s="1"/>
  <c r="E27" i="5" s="1"/>
  <c r="B28" i="5"/>
  <c r="C28" i="5" s="1"/>
  <c r="D28" i="5" s="1"/>
  <c r="E28" i="5" s="1"/>
  <c r="B29" i="5"/>
  <c r="C29" i="5" s="1"/>
  <c r="D29" i="5" s="1"/>
  <c r="E29" i="5" s="1"/>
  <c r="B30" i="5"/>
  <c r="C30" i="5" s="1"/>
  <c r="D30" i="5" s="1"/>
  <c r="E30" i="5" s="1"/>
  <c r="B31" i="5"/>
  <c r="C31" i="5" s="1"/>
  <c r="D31" i="5" s="1"/>
  <c r="E31" i="5" s="1"/>
  <c r="B32" i="5"/>
  <c r="C32" i="5" s="1"/>
  <c r="D32" i="5" s="1"/>
  <c r="E32" i="5" s="1"/>
  <c r="B3" i="5"/>
  <c r="C3" i="5" s="1"/>
  <c r="D3" i="5" s="1"/>
  <c r="E3" i="5" s="1"/>
  <c r="D3" i="3"/>
  <c r="E33" i="5" l="1"/>
  <c r="G218" i="2"/>
  <c r="F218" i="2"/>
  <c r="E218" i="2"/>
  <c r="D218" i="2"/>
  <c r="C218" i="2"/>
  <c r="AB213" i="2" l="1"/>
  <c r="AC213" i="2"/>
  <c r="AD213" i="2"/>
  <c r="AE213" i="2"/>
  <c r="AA213" i="2"/>
  <c r="AB212" i="2"/>
  <c r="AC212" i="2"/>
  <c r="AD212" i="2"/>
  <c r="AE212" i="2"/>
  <c r="AA212" i="2"/>
  <c r="T213" i="2" l="1"/>
  <c r="U213" i="2"/>
  <c r="V213" i="2"/>
  <c r="W213" i="2"/>
  <c r="S213" i="2"/>
  <c r="L213" i="2"/>
  <c r="M213" i="2"/>
  <c r="N213" i="2"/>
  <c r="O213" i="2"/>
  <c r="K213" i="2"/>
  <c r="T212" i="2" l="1"/>
  <c r="U212" i="2"/>
  <c r="V212" i="2"/>
  <c r="W212" i="2"/>
  <c r="S212" i="2"/>
  <c r="L212" i="2"/>
  <c r="M212" i="2"/>
  <c r="N212" i="2"/>
  <c r="O212" i="2"/>
  <c r="K212" i="2"/>
  <c r="D212" i="2"/>
  <c r="E212" i="2"/>
  <c r="F212" i="2"/>
  <c r="G212" i="2"/>
  <c r="C212" i="2"/>
  <c r="C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B3" i="3"/>
  <c r="H14" i="1"/>
  <c r="H13" i="1"/>
  <c r="H12" i="1"/>
  <c r="H11" i="1"/>
  <c r="H10" i="1"/>
  <c r="H9" i="1"/>
  <c r="H8" i="1"/>
  <c r="E3" i="3" l="1"/>
  <c r="F3" i="3" s="1"/>
  <c r="B4" i="3" s="1"/>
  <c r="G3" i="3" l="1"/>
  <c r="H3" i="3" s="1"/>
  <c r="I3" i="3" s="1"/>
  <c r="K3" i="3"/>
  <c r="B5" i="4"/>
  <c r="J3" i="3" l="1"/>
  <c r="C4" i="3" s="1"/>
  <c r="E4" i="3" s="1"/>
  <c r="K4" i="3" s="1"/>
  <c r="F4" i="3" l="1"/>
  <c r="B5" i="3" s="1"/>
  <c r="G4" i="3"/>
  <c r="H4" i="3" s="1"/>
  <c r="I4" i="3" s="1"/>
  <c r="J4" i="3" l="1"/>
  <c r="C5" i="3" l="1"/>
  <c r="E5" i="3" s="1"/>
  <c r="K5" i="3" s="1"/>
  <c r="F5" i="3" l="1"/>
  <c r="B6" i="3" s="1"/>
  <c r="G5" i="3"/>
  <c r="H5" i="3" s="1"/>
  <c r="I5" i="3" s="1"/>
  <c r="J5" i="3" s="1"/>
  <c r="C6" i="3" l="1"/>
  <c r="E6" i="3" s="1"/>
  <c r="G6" i="3" l="1"/>
  <c r="H6" i="3" s="1"/>
  <c r="I6" i="3" s="1"/>
  <c r="J6" i="3" s="1"/>
  <c r="K6" i="3"/>
  <c r="F6" i="3"/>
  <c r="B7" i="3" s="1"/>
  <c r="C7" i="3" l="1"/>
  <c r="E7" i="3" s="1"/>
  <c r="G7" i="3" l="1"/>
  <c r="H7" i="3" s="1"/>
  <c r="I7" i="3" s="1"/>
  <c r="J7" i="3" s="1"/>
  <c r="K7" i="3"/>
  <c r="F7" i="3"/>
  <c r="B8" i="3" s="1"/>
  <c r="C8" i="3" l="1"/>
  <c r="E8" i="3" s="1"/>
  <c r="K8" i="3" s="1"/>
  <c r="F8" i="3" l="1"/>
  <c r="B9" i="3" s="1"/>
  <c r="G8" i="3"/>
  <c r="H8" i="3" l="1"/>
  <c r="I8" i="3" l="1"/>
  <c r="J8" i="3" s="1"/>
  <c r="C9" i="3" s="1"/>
  <c r="E9" i="3" s="1"/>
  <c r="K9" i="3" s="1"/>
  <c r="F9" i="3" l="1"/>
  <c r="B10" i="3" s="1"/>
  <c r="G9" i="3"/>
  <c r="H9" i="3" l="1"/>
  <c r="J9" i="3" l="1"/>
  <c r="C10" i="3" s="1"/>
  <c r="E10" i="3" s="1"/>
  <c r="K10" i="3" s="1"/>
  <c r="I9" i="3"/>
  <c r="F10" i="3" l="1"/>
  <c r="B11" i="3" s="1"/>
  <c r="G10" i="3"/>
  <c r="H10" i="3" l="1"/>
  <c r="I10" i="3" l="1"/>
  <c r="J10" i="3"/>
  <c r="C11" i="3" s="1"/>
  <c r="E11" i="3" s="1"/>
  <c r="K11" i="3" s="1"/>
  <c r="F11" i="3" l="1"/>
  <c r="B12" i="3" s="1"/>
  <c r="G11" i="3"/>
  <c r="H11" i="3" l="1"/>
  <c r="I11" i="3" l="1"/>
  <c r="J11" i="3"/>
  <c r="C12" i="3" s="1"/>
  <c r="E12" i="3" s="1"/>
  <c r="K12" i="3" s="1"/>
  <c r="F12" i="3" l="1"/>
  <c r="B13" i="3" s="1"/>
  <c r="G12" i="3"/>
  <c r="H12" i="3" l="1"/>
  <c r="I12" i="3" l="1"/>
  <c r="J12" i="3" s="1"/>
  <c r="C13" i="3" s="1"/>
  <c r="E13" i="3" s="1"/>
  <c r="K13" i="3" s="1"/>
  <c r="F13" i="3" l="1"/>
  <c r="B14" i="3" s="1"/>
  <c r="G13" i="3"/>
  <c r="H13" i="3" l="1"/>
  <c r="I13" i="3" l="1"/>
  <c r="J13" i="3" s="1"/>
  <c r="C14" i="3" s="1"/>
  <c r="E14" i="3" s="1"/>
  <c r="K14" i="3" s="1"/>
  <c r="F14" i="3" l="1"/>
  <c r="B15" i="3" s="1"/>
  <c r="G14" i="3"/>
  <c r="H14" i="3" l="1"/>
  <c r="I14" i="3" l="1"/>
  <c r="J14" i="3" s="1"/>
  <c r="C15" i="3" s="1"/>
  <c r="E15" i="3" s="1"/>
  <c r="K15" i="3" s="1"/>
  <c r="F15" i="3" l="1"/>
  <c r="B16" i="3" s="1"/>
  <c r="G15" i="3"/>
  <c r="H15" i="3" l="1"/>
  <c r="I15" i="3" l="1"/>
  <c r="J15" i="3" s="1"/>
  <c r="C16" i="3" s="1"/>
  <c r="E16" i="3" s="1"/>
  <c r="K16" i="3" s="1"/>
  <c r="F16" i="3" l="1"/>
  <c r="B17" i="3" s="1"/>
  <c r="G16" i="3"/>
  <c r="H16" i="3" l="1"/>
  <c r="I16" i="3" l="1"/>
  <c r="J16" i="3" s="1"/>
  <c r="C17" i="3" s="1"/>
  <c r="E17" i="3" s="1"/>
  <c r="K17" i="3" s="1"/>
  <c r="F17" i="3" l="1"/>
  <c r="B18" i="3" s="1"/>
  <c r="G17" i="3"/>
  <c r="H17" i="3" l="1"/>
  <c r="I17" i="3" l="1"/>
  <c r="J17" i="3" s="1"/>
  <c r="C18" i="3" s="1"/>
  <c r="E18" i="3" s="1"/>
  <c r="K18" i="3" s="1"/>
  <c r="F18" i="3" l="1"/>
  <c r="B19" i="3" s="1"/>
  <c r="G18" i="3"/>
  <c r="H18" i="3" l="1"/>
  <c r="I18" i="3" l="1"/>
  <c r="J18" i="3" s="1"/>
  <c r="C19" i="3" s="1"/>
  <c r="E19" i="3" s="1"/>
  <c r="K19" i="3" s="1"/>
  <c r="F19" i="3" l="1"/>
  <c r="B20" i="3" s="1"/>
  <c r="G19" i="3"/>
  <c r="H19" i="3" l="1"/>
  <c r="I19" i="3" l="1"/>
  <c r="J19" i="3"/>
  <c r="C20" i="3" s="1"/>
  <c r="E20" i="3" s="1"/>
  <c r="K20" i="3" s="1"/>
  <c r="F20" i="3" l="1"/>
  <c r="B21" i="3" s="1"/>
  <c r="G20" i="3"/>
  <c r="H20" i="3" l="1"/>
  <c r="I20" i="3" l="1"/>
  <c r="J20" i="3" s="1"/>
  <c r="C21" i="3" s="1"/>
  <c r="E21" i="3" s="1"/>
  <c r="K21" i="3" s="1"/>
  <c r="F21" i="3" l="1"/>
  <c r="B22" i="3" s="1"/>
  <c r="G21" i="3"/>
  <c r="H21" i="3" l="1"/>
  <c r="I21" i="3" l="1"/>
  <c r="J21" i="3" s="1"/>
  <c r="C22" i="3" s="1"/>
  <c r="E22" i="3" s="1"/>
  <c r="K22" i="3" s="1"/>
  <c r="F22" i="3" l="1"/>
  <c r="B23" i="3" s="1"/>
  <c r="G22" i="3"/>
  <c r="H22" i="3" l="1"/>
  <c r="I22" i="3" l="1"/>
  <c r="J22" i="3" s="1"/>
  <c r="C23" i="3" s="1"/>
  <c r="E23" i="3" s="1"/>
  <c r="K23" i="3" s="1"/>
  <c r="F23" i="3" l="1"/>
  <c r="B24" i="3" s="1"/>
  <c r="G23" i="3"/>
  <c r="H23" i="3" l="1"/>
  <c r="I23" i="3" l="1"/>
  <c r="J23" i="3" s="1"/>
  <c r="C24" i="3" s="1"/>
  <c r="E24" i="3" s="1"/>
  <c r="K24" i="3" s="1"/>
  <c r="F24" i="3" l="1"/>
  <c r="B25" i="3" s="1"/>
  <c r="G24" i="3"/>
  <c r="H24" i="3" l="1"/>
  <c r="I24" i="3" l="1"/>
  <c r="J24" i="3" s="1"/>
  <c r="C25" i="3" s="1"/>
  <c r="E25" i="3" s="1"/>
  <c r="K25" i="3" s="1"/>
  <c r="F25" i="3" l="1"/>
  <c r="B26" i="3" s="1"/>
  <c r="G25" i="3"/>
  <c r="H25" i="3" l="1"/>
  <c r="I25" i="3" l="1"/>
  <c r="J25" i="3" s="1"/>
  <c r="C26" i="3" s="1"/>
  <c r="E26" i="3" s="1"/>
  <c r="K26" i="3" s="1"/>
  <c r="F26" i="3" l="1"/>
  <c r="B27" i="3" s="1"/>
  <c r="G26" i="3"/>
  <c r="H26" i="3" l="1"/>
  <c r="I26" i="3" l="1"/>
  <c r="J26" i="3" s="1"/>
  <c r="C27" i="3" s="1"/>
  <c r="E27" i="3" s="1"/>
  <c r="K27" i="3" s="1"/>
  <c r="F27" i="3" l="1"/>
  <c r="B28" i="3" s="1"/>
  <c r="G27" i="3"/>
  <c r="H27" i="3" l="1"/>
  <c r="I27" i="3" l="1"/>
  <c r="J27" i="3" s="1"/>
  <c r="C28" i="3" s="1"/>
  <c r="E28" i="3" s="1"/>
  <c r="K28" i="3" s="1"/>
  <c r="F28" i="3" l="1"/>
  <c r="B29" i="3" s="1"/>
  <c r="G28" i="3"/>
  <c r="H28" i="3" l="1"/>
  <c r="I28" i="3" l="1"/>
  <c r="J28" i="3" s="1"/>
  <c r="C29" i="3" s="1"/>
  <c r="E29" i="3" s="1"/>
  <c r="K29" i="3" s="1"/>
  <c r="F29" i="3" l="1"/>
  <c r="B30" i="3" s="1"/>
  <c r="G29" i="3"/>
  <c r="H29" i="3" l="1"/>
  <c r="I29" i="3" l="1"/>
  <c r="J29" i="3" s="1"/>
  <c r="C30" i="3" s="1"/>
  <c r="E30" i="3" s="1"/>
  <c r="K30" i="3" s="1"/>
  <c r="F30" i="3" l="1"/>
  <c r="B31" i="3" s="1"/>
  <c r="G30" i="3"/>
  <c r="H30" i="3" l="1"/>
  <c r="I30" i="3" l="1"/>
  <c r="J30" i="3" s="1"/>
  <c r="C31" i="3" s="1"/>
  <c r="E31" i="3" s="1"/>
  <c r="K31" i="3" s="1"/>
  <c r="F31" i="3" l="1"/>
  <c r="B32" i="3" s="1"/>
  <c r="G31" i="3"/>
  <c r="H31" i="3" l="1"/>
  <c r="I31" i="3" l="1"/>
  <c r="J31" i="3" s="1"/>
  <c r="C32" i="3" s="1"/>
  <c r="E32" i="3" l="1"/>
  <c r="K32" i="3" s="1"/>
  <c r="K33" i="3" s="1"/>
  <c r="Z10" i="2" s="1"/>
  <c r="E33" i="3" l="1"/>
  <c r="B10" i="2" s="1"/>
  <c r="G32" i="3"/>
  <c r="H32" i="3" s="1"/>
  <c r="F32" i="3"/>
  <c r="F33" i="3" s="1"/>
  <c r="J10" i="2" s="1"/>
  <c r="I32" i="3" l="1"/>
  <c r="J32" i="3" s="1"/>
  <c r="H33" i="3"/>
  <c r="R10" i="2" s="1"/>
</calcChain>
</file>

<file path=xl/sharedStrings.xml><?xml version="1.0" encoding="utf-8"?>
<sst xmlns="http://schemas.openxmlformats.org/spreadsheetml/2006/main" count="69" uniqueCount="59">
  <si>
    <t>Prob</t>
  </si>
  <si>
    <t>limite inf</t>
  </si>
  <si>
    <t>limit sup</t>
  </si>
  <si>
    <t>jours</t>
  </si>
  <si>
    <t>unite</t>
  </si>
  <si>
    <t>Demande</t>
  </si>
  <si>
    <t>point de commande</t>
  </si>
  <si>
    <t>taille de commande</t>
  </si>
  <si>
    <t>points de commande possibles</t>
  </si>
  <si>
    <t>Analyse de l'inventaire</t>
  </si>
  <si>
    <t>inv.</t>
  </si>
  <si>
    <t>quantite</t>
  </si>
  <si>
    <t>demande</t>
  </si>
  <si>
    <t>fin</t>
  </si>
  <si>
    <t>position</t>
  </si>
  <si>
    <t>commande?</t>
  </si>
  <si>
    <t>jour</t>
  </si>
  <si>
    <t xml:space="preserve">recues </t>
  </si>
  <si>
    <t>satisf.</t>
  </si>
  <si>
    <t>0=n, 1=0</t>
  </si>
  <si>
    <t>livr.</t>
  </si>
  <si>
    <t>au jour</t>
  </si>
  <si>
    <t>Niveau de service</t>
  </si>
  <si>
    <t xml:space="preserve">Moyenne </t>
  </si>
  <si>
    <t>Cout d'entreposage</t>
  </si>
  <si>
    <t>Moyenne</t>
  </si>
  <si>
    <t xml:space="preserve">Cout de lancement </t>
  </si>
  <si>
    <t>Quantité</t>
  </si>
  <si>
    <t>Coût</t>
  </si>
  <si>
    <t xml:space="preserve"> produite</t>
  </si>
  <si>
    <t>supplémentaire</t>
  </si>
  <si>
    <t>Coût total mensuel</t>
  </si>
  <si>
    <t xml:space="preserve">moyenne </t>
  </si>
  <si>
    <t>demandée</t>
  </si>
  <si>
    <t>unités</t>
  </si>
  <si>
    <t>début</t>
  </si>
  <si>
    <t>quantité</t>
  </si>
  <si>
    <t>Délai</t>
  </si>
  <si>
    <t>arrivée</t>
  </si>
  <si>
    <t>Nom</t>
  </si>
  <si>
    <t>Prénom</t>
  </si>
  <si>
    <t>Matricule</t>
  </si>
  <si>
    <t xml:space="preserve">Délai de livraison </t>
  </si>
  <si>
    <t xml:space="preserve">Cout de pénurie </t>
  </si>
  <si>
    <t xml:space="preserve">Calcul du coût de pénurie </t>
  </si>
  <si>
    <t xml:space="preserve">Calcul du coût d'entreporsage </t>
  </si>
  <si>
    <t>Calcul du lancement de commandes</t>
  </si>
  <si>
    <t>Capacité de l'entreprise :</t>
  </si>
  <si>
    <t>! Vous devez référer vos formules à la cellule D2 (au lieu d'utiliser la valeur 5)</t>
  </si>
  <si>
    <t>École Polytechnique de Montréal</t>
  </si>
  <si>
    <t>Données pour la génération des nombres aléatoires</t>
  </si>
  <si>
    <t xml:space="preserve">IND8200 - Organisation industrielle </t>
  </si>
  <si>
    <t>Podgorica</t>
  </si>
  <si>
    <t>Andi</t>
  </si>
  <si>
    <t>Xiao Yuan</t>
  </si>
  <si>
    <t>Ming</t>
  </si>
  <si>
    <t>Coût total:</t>
  </si>
  <si>
    <t>Point de commande:</t>
  </si>
  <si>
    <t>pénurie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</si>
</sst>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3"/>
      <color theme="1"/>
      <name val="Calibri"/>
      <family val="2"/>
      <scheme val="minor"/>
    </font>
    <font>
      <b/>
      <sz val="11"/>
      <color theme="0"/>
      <name val="Calibri"/>
      <family val="2"/>
      <scheme val="minor"/>
    </font>
    <font>
      <sz val="11"/>
      <name val="Calibri"/>
      <family val="2"/>
      <scheme val="minor"/>
    </font>
    <font>
      <sz val="11"/>
      <color theme="3" tint="0.3999755851924192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206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bottom/>
      <diagonal/>
    </border>
  </borders>
  <cellStyleXfs count="1">
    <xf numFmtId="0" fontId="0" fillId="0" borderId="0"/>
  </cellStyleXfs>
  <cellXfs count="90">
    <xf numFmtId="0" fontId="0" fillId="0" borderId="0" xfId="0"/>
    <xf numFmtId="0" fontId="0" fillId="0" borderId="0" xfId="0" applyAlignment="1">
      <alignment horizontal="center"/>
    </xf>
    <xf numFmtId="0" fontId="1" fillId="0" borderId="0" xfId="0" applyFont="1"/>
    <xf numFmtId="164" fontId="0" fillId="0" borderId="0" xfId="0" applyNumberFormat="1" applyAlignment="1">
      <alignment horizontal="center"/>
    </xf>
    <xf numFmtId="1" fontId="0" fillId="0" borderId="0" xfId="0" applyNumberFormat="1"/>
    <xf numFmtId="164" fontId="0" fillId="0" borderId="0" xfId="0" applyNumberFormat="1"/>
    <xf numFmtId="0" fontId="1" fillId="0" borderId="1" xfId="0" applyFon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 fontId="0" fillId="0" borderId="2" xfId="0" applyNumberFormat="1" applyBorder="1" applyAlignment="1">
      <alignment horizontal="center"/>
    </xf>
    <xf numFmtId="1" fontId="0" fillId="0" borderId="3" xfId="0" applyNumberFormat="1" applyBorder="1" applyAlignment="1">
      <alignment horizontal="center"/>
    </xf>
    <xf numFmtId="1" fontId="0" fillId="0" borderId="4" xfId="0" applyNumberForma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1" fontId="0" fillId="0" borderId="15" xfId="0" applyNumberFormat="1" applyBorder="1" applyAlignment="1">
      <alignment horizontal="center"/>
    </xf>
    <xf numFmtId="1" fontId="0" fillId="0" borderId="16" xfId="0" applyNumberFormat="1" applyBorder="1" applyAlignment="1">
      <alignment horizontal="center"/>
    </xf>
    <xf numFmtId="1" fontId="0" fillId="0" borderId="17" xfId="0" applyNumberFormat="1" applyBorder="1" applyAlignment="1">
      <alignment horizontal="center"/>
    </xf>
    <xf numFmtId="1" fontId="1" fillId="0" borderId="22" xfId="0" applyNumberFormat="1" applyFont="1" applyBorder="1" applyAlignment="1">
      <alignment horizontal="center"/>
    </xf>
    <xf numFmtId="1" fontId="1" fillId="0" borderId="23" xfId="0" applyNumberFormat="1" applyFont="1" applyBorder="1" applyAlignment="1">
      <alignment horizontal="center"/>
    </xf>
    <xf numFmtId="1" fontId="1" fillId="0" borderId="24" xfId="0" applyNumberFormat="1" applyFont="1" applyBorder="1" applyAlignment="1">
      <alignment horizontal="center"/>
    </xf>
    <xf numFmtId="0" fontId="1" fillId="0" borderId="1" xfId="0" applyFont="1" applyBorder="1"/>
    <xf numFmtId="0" fontId="0" fillId="0" borderId="1" xfId="0" applyBorder="1"/>
    <xf numFmtId="0" fontId="1" fillId="0" borderId="25" xfId="0" applyFont="1" applyBorder="1" applyAlignment="1">
      <alignment horizontal="center"/>
    </xf>
    <xf numFmtId="0" fontId="1" fillId="0" borderId="26" xfId="0" applyFont="1" applyBorder="1" applyAlignment="1">
      <alignment horizontal="center"/>
    </xf>
    <xf numFmtId="0" fontId="1" fillId="0" borderId="26" xfId="0" applyFont="1" applyBorder="1"/>
    <xf numFmtId="0" fontId="1" fillId="0" borderId="27" xfId="0" applyFont="1" applyBorder="1" applyAlignment="1">
      <alignment horizontal="center"/>
    </xf>
    <xf numFmtId="0" fontId="0" fillId="0" borderId="17" xfId="0" applyBorder="1" applyAlignment="1">
      <alignment horizontal="center"/>
    </xf>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0" xfId="0" applyBorder="1"/>
    <xf numFmtId="0" fontId="0" fillId="0" borderId="21" xfId="0" applyBorder="1"/>
    <xf numFmtId="0" fontId="0" fillId="0" borderId="2" xfId="0"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6" xfId="0" applyBorder="1"/>
    <xf numFmtId="0" fontId="0" fillId="0" borderId="27" xfId="0" applyBorder="1"/>
    <xf numFmtId="0" fontId="0" fillId="0" borderId="25" xfId="0" applyBorder="1"/>
    <xf numFmtId="0" fontId="0" fillId="0" borderId="17" xfId="0" applyBorder="1"/>
    <xf numFmtId="0" fontId="0" fillId="0" borderId="19" xfId="0" applyBorder="1"/>
    <xf numFmtId="0" fontId="0" fillId="0" borderId="22" xfId="0" applyBorder="1"/>
    <xf numFmtId="0" fontId="0" fillId="0" borderId="23" xfId="0" applyBorder="1"/>
    <xf numFmtId="0" fontId="0" fillId="0" borderId="24" xfId="0" applyBorder="1"/>
    <xf numFmtId="0" fontId="0" fillId="0" borderId="5" xfId="0" applyBorder="1"/>
    <xf numFmtId="0" fontId="0" fillId="0" borderId="32" xfId="0" applyBorder="1"/>
    <xf numFmtId="0" fontId="0" fillId="0" borderId="14" xfId="0" applyBorder="1"/>
    <xf numFmtId="0" fontId="0" fillId="0" borderId="33" xfId="0" applyBorder="1"/>
    <xf numFmtId="0" fontId="0" fillId="0" borderId="30" xfId="0"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5" xfId="0" applyBorder="1" applyAlignment="1">
      <alignment horizontal="center"/>
    </xf>
    <xf numFmtId="0" fontId="0" fillId="0" borderId="0" xfId="0" applyAlignment="1">
      <alignment horizontal="right"/>
    </xf>
    <xf numFmtId="0" fontId="0" fillId="0" borderId="34" xfId="0" applyBorder="1"/>
    <xf numFmtId="0" fontId="0" fillId="0" borderId="7" xfId="0" applyBorder="1"/>
    <xf numFmtId="0" fontId="0" fillId="0" borderId="9" xfId="0" applyBorder="1"/>
    <xf numFmtId="0" fontId="0" fillId="0" borderId="27" xfId="0" applyBorder="1" applyAlignment="1">
      <alignment horizontal="center"/>
    </xf>
    <xf numFmtId="0" fontId="0" fillId="0" borderId="34"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8" xfId="0" applyBorder="1" applyAlignment="1">
      <alignment horizontal="center"/>
    </xf>
    <xf numFmtId="0" fontId="0" fillId="0" borderId="21" xfId="0" applyBorder="1" applyAlignment="1">
      <alignment horizontal="center"/>
    </xf>
    <xf numFmtId="0" fontId="1" fillId="0" borderId="2" xfId="0" applyFont="1" applyBorder="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2" borderId="0" xfId="0" applyFill="1"/>
    <xf numFmtId="0" fontId="1" fillId="0" borderId="0" xfId="0" applyFont="1" applyAlignment="1">
      <alignment horizontal="left"/>
    </xf>
    <xf numFmtId="0" fontId="7" fillId="3" borderId="1" xfId="0" applyFont="1" applyFill="1" applyBorder="1" applyAlignment="1">
      <alignment horizontal="center"/>
    </xf>
    <xf numFmtId="0" fontId="0" fillId="0" borderId="0" xfId="0" applyAlignment="1">
      <alignment horizontal="center" vertical="center"/>
    </xf>
    <xf numFmtId="0" fontId="1" fillId="0" borderId="35" xfId="0" applyFont="1" applyFill="1" applyBorder="1" applyAlignment="1">
      <alignment horizontal="center"/>
    </xf>
    <xf numFmtId="1" fontId="0" fillId="0" borderId="5" xfId="0" applyNumberFormat="1" applyBorder="1" applyAlignment="1">
      <alignment horizontal="center"/>
    </xf>
    <xf numFmtId="0" fontId="8" fillId="0" borderId="1" xfId="0" applyFont="1" applyBorder="1"/>
    <xf numFmtId="0" fontId="0" fillId="0" borderId="0" xfId="0" applyBorder="1"/>
    <xf numFmtId="0" fontId="0" fillId="0" borderId="0" xfId="0" applyBorder="1" applyAlignment="1">
      <alignment horizontal="center"/>
    </xf>
    <xf numFmtId="0" fontId="9" fillId="0" borderId="1" xfId="0" applyFont="1" applyBorder="1"/>
  </cellXfs>
  <cellStyles count="1">
    <cellStyle name="Normal" xfId="0" builtinId="0"/>
  </cellStyles>
  <dxfs count="0"/>
  <tableStyles count="0" defaultTableStyle="TableStyleMedium9" defaultPivotStyle="PivotStyleLight16"/>
  <colors>
    <mruColors>
      <color rgb="FF0000CC"/>
      <color rgb="FF006600"/>
      <color rgb="FF003300"/>
      <color rgb="FF008000"/>
      <color rgb="FF0000FF"/>
      <color rgb="FF0033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106680</xdr:colOff>
      <xdr:row>220</xdr:row>
      <xdr:rowOff>60960</xdr:rowOff>
    </xdr:from>
    <xdr:ext cx="7383780" cy="264560"/>
    <xdr:sp macro="" textlink="">
      <xdr:nvSpPr>
        <xdr:cNvPr id="2" name="ZoneTexte 1">
          <a:extLst>
            <a:ext uri="{FF2B5EF4-FFF2-40B4-BE49-F238E27FC236}">
              <a16:creationId xmlns:a16="http://schemas.microsoft.com/office/drawing/2014/main" id="{22E328EC-C929-4257-894D-525CDCFB7808}"/>
            </a:ext>
          </a:extLst>
        </xdr:cNvPr>
        <xdr:cNvSpPr txBox="1"/>
      </xdr:nvSpPr>
      <xdr:spPr>
        <a:xfrm>
          <a:off x="899160" y="40363140"/>
          <a:ext cx="73837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fr-CA" sz="1100"/>
        </a:p>
      </xdr:txBody>
    </xdr:sp>
    <xdr:clientData/>
  </xdr:oneCellAnchor>
  <xdr:twoCellAnchor>
    <xdr:from>
      <xdr:col>1</xdr:col>
      <xdr:colOff>22860</xdr:colOff>
      <xdr:row>220</xdr:row>
      <xdr:rowOff>1</xdr:rowOff>
    </xdr:from>
    <xdr:to>
      <xdr:col>10</xdr:col>
      <xdr:colOff>219075</xdr:colOff>
      <xdr:row>236</xdr:row>
      <xdr:rowOff>19051</xdr:rowOff>
    </xdr:to>
    <xdr:sp macro="" textlink="">
      <xdr:nvSpPr>
        <xdr:cNvPr id="3" name="ZoneTexte 2">
          <a:extLst>
            <a:ext uri="{FF2B5EF4-FFF2-40B4-BE49-F238E27FC236}">
              <a16:creationId xmlns:a16="http://schemas.microsoft.com/office/drawing/2014/main" id="{8FD05C5E-07BD-41A3-860D-CDE801F4A280}"/>
            </a:ext>
          </a:extLst>
        </xdr:cNvPr>
        <xdr:cNvSpPr txBox="1"/>
      </xdr:nvSpPr>
      <xdr:spPr>
        <a:xfrm>
          <a:off x="813435" y="39890701"/>
          <a:ext cx="8159115" cy="291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CA" b="1"/>
            <a:t>1. Faites une analyse de vos 200 simulations pour vos cinq différents points de commande.</a:t>
          </a:r>
        </a:p>
        <a:p>
          <a:pPr algn="l"/>
          <a:endParaRPr lang="fr-CA" sz="1100"/>
        </a:p>
        <a:p>
          <a:r>
            <a:rPr lang="fr-CA" sz="1100"/>
            <a:t>Tout d'abord, notre première remarque est qu'il y a plusieurs cas dont la satisfaction des commandes est de 100%. De plus</a:t>
          </a:r>
          <a:r>
            <a:rPr lang="fr-CA" sz="1100" baseline="0"/>
            <a:t>, nous faisons l'observation que plus que le point de commande est grand (possède d'unités), plus la moyenne augmente. Donc, lorsque le point de commande est élevé, le niveau de service l'est également. </a:t>
          </a:r>
          <a:r>
            <a:rPr lang="fr-CA" sz="1100" baseline="0">
              <a:solidFill>
                <a:schemeClr val="dk1"/>
              </a:solidFill>
              <a:effectLst/>
              <a:latin typeface="+mn-lt"/>
              <a:ea typeface="+mn-ea"/>
              <a:cs typeface="+mn-cs"/>
            </a:rPr>
            <a:t>Aussi, on remarque qu'en moyenne le point de commande de 36 unités s'approche du seuil de service que le propriétaire désire car il a des valeurs stables.</a:t>
          </a:r>
        </a:p>
        <a:p>
          <a:endParaRPr lang="fr-CA">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fr-CA" sz="1100"/>
            <a:t>En outre, en ce qui concerne le coût d'entreposage, plus on a d'unités, plus le coût d'entreposage</a:t>
          </a:r>
          <a:r>
            <a:rPr lang="fr-CA" sz="1100" baseline="0"/>
            <a:t> est grand. N</a:t>
          </a:r>
          <a:r>
            <a:rPr lang="fr-CA" sz="1100"/>
            <a:t>ous remarquons que le coût le plus bas (coût de lancement) est celui qui correspond au point de commande de 28 unités. </a:t>
          </a:r>
          <a:r>
            <a:rPr lang="fr-CA" sz="1100" baseline="0">
              <a:solidFill>
                <a:schemeClr val="dk1"/>
              </a:solidFill>
              <a:effectLst/>
              <a:latin typeface="+mn-lt"/>
              <a:ea typeface="+mn-ea"/>
              <a:cs typeface="+mn-cs"/>
            </a:rPr>
            <a:t>Bien entendu, lorsque nous avons plus d'unités nous avons un plus grand coût d'entreposage. </a:t>
          </a:r>
        </a:p>
        <a:p>
          <a:pPr marL="0" marR="0" lvl="0" indent="0" algn="l" defTabSz="914400" eaLnBrk="1" fontAlgn="auto" latinLnBrk="0" hangingPunct="1">
            <a:lnSpc>
              <a:spcPct val="100000"/>
            </a:lnSpc>
            <a:spcBef>
              <a:spcPts val="0"/>
            </a:spcBef>
            <a:spcAft>
              <a:spcPts val="0"/>
            </a:spcAft>
            <a:buClrTx/>
            <a:buSzTx/>
            <a:buFontTx/>
            <a:buNone/>
            <a:tabLst/>
            <a:defRPr/>
          </a:pPr>
          <a:endParaRPr lang="fr-CA" sz="1100" baseline="0">
            <a:solidFill>
              <a:schemeClr val="dk1"/>
            </a:solidFill>
            <a:effectLst/>
            <a:latin typeface="+mn-lt"/>
            <a:ea typeface="+mn-ea"/>
            <a:cs typeface="+mn-cs"/>
          </a:endParaRPr>
        </a:p>
        <a:p>
          <a:pPr algn="l"/>
          <a:r>
            <a:rPr lang="fr-CA" sz="1100" baseline="0"/>
            <a:t>Par contre, pour le coût de pénurie, nous observons que lorsque le nombre d'unités est faible nous avons un coût élevé. En effet, lorsque nous augmentons le point de commande nous évitons de plus en plus la pénurie. En bref, nous évitons la pénurie lorsque nous augmentons le nombre d'unités par point de commande.</a:t>
          </a:r>
          <a:endParaRPr lang="fr-CA" sz="1100"/>
        </a:p>
      </xdr:txBody>
    </xdr:sp>
    <xdr:clientData/>
  </xdr:twoCellAnchor>
  <xdr:twoCellAnchor>
    <xdr:from>
      <xdr:col>1</xdr:col>
      <xdr:colOff>76200</xdr:colOff>
      <xdr:row>239</xdr:row>
      <xdr:rowOff>85725</xdr:rowOff>
    </xdr:from>
    <xdr:to>
      <xdr:col>10</xdr:col>
      <xdr:colOff>200025</xdr:colOff>
      <xdr:row>252</xdr:row>
      <xdr:rowOff>39687</xdr:rowOff>
    </xdr:to>
    <xdr:sp macro="" textlink="">
      <xdr:nvSpPr>
        <xdr:cNvPr id="4" name="ZoneTexte 3">
          <a:extLst>
            <a:ext uri="{FF2B5EF4-FFF2-40B4-BE49-F238E27FC236}">
              <a16:creationId xmlns:a16="http://schemas.microsoft.com/office/drawing/2014/main" id="{D98D5313-F534-46E4-B28A-F4C362F70087}"/>
            </a:ext>
          </a:extLst>
        </xdr:cNvPr>
        <xdr:cNvSpPr txBox="1"/>
      </xdr:nvSpPr>
      <xdr:spPr>
        <a:xfrm>
          <a:off x="838200" y="43789600"/>
          <a:ext cx="7926388" cy="232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1100" b="1"/>
            <a:t>Questions 2 à 6</a:t>
          </a:r>
        </a:p>
        <a:p>
          <a:endParaRPr lang="fr-CA" sz="1100"/>
        </a:p>
        <a:p>
          <a:r>
            <a:rPr lang="fr-CA" sz="1100"/>
            <a:t>Tout d'abord, le point de commande pour une satisfaction à 98% correspond à celui qui a la moyenne qui est la plus proche de 98%. Alors, nous observons que le point de commande de 36 unités (98,0961809%) est le pourcentage qui se reproche le plus de 98%. C'est alors le point de commande idéal pour la satisfaction de la clientèle selon</a:t>
          </a:r>
          <a:r>
            <a:rPr lang="fr-CA" sz="1100" baseline="0"/>
            <a:t> l'objectif fixé de 98%. </a:t>
          </a:r>
          <a:endParaRPr lang="fr-CA" sz="1100"/>
        </a:p>
        <a:p>
          <a:endParaRPr lang="fr-CA" sz="1100"/>
        </a:p>
        <a:p>
          <a:r>
            <a:rPr lang="fr-CA" sz="1100"/>
            <a:t>Ensuite, le point de commande de 28 unités a le coût total le moins élevé (123,0046667$). Cependant, son coût de pénurie est le plus élevée de tous (16,758$).</a:t>
          </a:r>
        </a:p>
        <a:p>
          <a:r>
            <a:rPr lang="fr-CA" sz="1100" baseline="0"/>
            <a:t>Le coût de pénurie le plus bas correspond au point de commande de 36 unités (6,111$). Aussi, nous constatons qu'il y moins de pénurie avec les points de commande 34 et 36 lorsqu'on les compare aux autres. </a:t>
          </a:r>
        </a:p>
        <a:p>
          <a:endParaRPr lang="fr-CA" sz="1100" baseline="0"/>
        </a:p>
        <a:p>
          <a:r>
            <a:rPr lang="fr-CA" sz="1100" baseline="0"/>
            <a:t>Enfin, le point de commande idéal serait celui de 36 unités car il satisfait la clientèle à 98,0961809% et il a le moins de pénurie que les autres (6,111$). Par contre, il est vrai qu'il représente le coût total le plus élevée (134,8896667$).</a:t>
          </a:r>
          <a:endParaRPr lang="fr-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288637</xdr:colOff>
      <xdr:row>2</xdr:row>
      <xdr:rowOff>0</xdr:rowOff>
    </xdr:from>
    <xdr:to>
      <xdr:col>15</xdr:col>
      <xdr:colOff>667415</xdr:colOff>
      <xdr:row>10</xdr:row>
      <xdr:rowOff>11545</xdr:rowOff>
    </xdr:to>
    <xdr:sp macro="" textlink="">
      <xdr:nvSpPr>
        <xdr:cNvPr id="2" name="ZoneTexte 1">
          <a:extLst>
            <a:ext uri="{FF2B5EF4-FFF2-40B4-BE49-F238E27FC236}">
              <a16:creationId xmlns:a16="http://schemas.microsoft.com/office/drawing/2014/main" id="{E4524EC0-9EA5-4F3E-8E45-C2DDDAA0B117}"/>
            </a:ext>
          </a:extLst>
        </xdr:cNvPr>
        <xdr:cNvSpPr txBox="1"/>
      </xdr:nvSpPr>
      <xdr:spPr>
        <a:xfrm>
          <a:off x="4387273" y="381000"/>
          <a:ext cx="7998778" cy="1581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CA" b="1"/>
            <a:t>Quelle</a:t>
          </a:r>
          <a:r>
            <a:rPr lang="fr-CA" b="1" baseline="0"/>
            <a:t> est la meilleur stratégie (partie I ou II), justifier?</a:t>
          </a:r>
        </a:p>
        <a:p>
          <a:pPr algn="l"/>
          <a:endParaRPr lang="fr-CA" b="1" baseline="0"/>
        </a:p>
        <a:p>
          <a:pPr algn="l"/>
          <a:r>
            <a:rPr lang="fr-CA" b="0" baseline="0"/>
            <a:t>La meilleure stratégie serait la 1 car les coûts sont beaucoup moins élevés que la straégie 2 et en plus nous visualisons les coûts d'une manière beaucoup plus précises. En effet, la stratégie 2 a un coût total de $217.5 tandis que la stratégie 1 offre de $123.00 à $134.00, ce qui est inférieur. De plus, la stratégie 2 nous montre seulement le coût total mensuel tandis que la stratégie 1 nous montre des chiffres beaucoup plus précises, comme le coût d'entreposage et le coût de pénurie. Cela peut s'avérer utile si nous voulons faire de l'optimisation en faisait une analyse plus profonde.</a:t>
          </a:r>
          <a:endParaRPr lang="fr-CA" b="0"/>
        </a:p>
        <a:p>
          <a:pPr algn="l"/>
          <a:endParaRPr lang="fr-CA"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D8"/>
  <sheetViews>
    <sheetView workbookViewId="0">
      <selection activeCell="D11" sqref="D11"/>
    </sheetView>
  </sheetViews>
  <sheetFormatPr baseColWidth="10" defaultRowHeight="14.4" x14ac:dyDescent="0.3"/>
  <cols>
    <col min="2" max="4" width="15.77734375" customWidth="1"/>
  </cols>
  <sheetData>
    <row r="2" spans="2:4" ht="17.399999999999999" x14ac:dyDescent="0.35">
      <c r="B2" s="79" t="s">
        <v>49</v>
      </c>
    </row>
    <row r="3" spans="2:4" ht="17.399999999999999" x14ac:dyDescent="0.35">
      <c r="B3" s="79" t="s">
        <v>51</v>
      </c>
    </row>
    <row r="4" spans="2:4" ht="17.399999999999999" x14ac:dyDescent="0.35">
      <c r="B4" s="79"/>
    </row>
    <row r="6" spans="2:4" x14ac:dyDescent="0.3">
      <c r="B6" s="82" t="s">
        <v>39</v>
      </c>
      <c r="C6" s="82" t="s">
        <v>40</v>
      </c>
      <c r="D6" s="82" t="s">
        <v>41</v>
      </c>
    </row>
    <row r="7" spans="2:4" x14ac:dyDescent="0.3">
      <c r="B7" s="27" t="s">
        <v>52</v>
      </c>
      <c r="C7" s="27" t="s">
        <v>53</v>
      </c>
      <c r="D7" s="27">
        <v>1955913</v>
      </c>
    </row>
    <row r="8" spans="2:4" x14ac:dyDescent="0.3">
      <c r="B8" s="27" t="s">
        <v>54</v>
      </c>
      <c r="C8" s="27" t="s">
        <v>55</v>
      </c>
      <c r="D8" s="27">
        <v>1949477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249977111117893"/>
  </sheetPr>
  <dimension ref="A1:I15"/>
  <sheetViews>
    <sheetView workbookViewId="0">
      <selection activeCell="C16" sqref="C16"/>
    </sheetView>
  </sheetViews>
  <sheetFormatPr baseColWidth="10" defaultRowHeight="14.4" x14ac:dyDescent="0.3"/>
  <sheetData>
    <row r="1" spans="1:9" ht="21" x14ac:dyDescent="0.4">
      <c r="C1" s="77" t="s">
        <v>50</v>
      </c>
    </row>
    <row r="3" spans="1:9" ht="15.6" x14ac:dyDescent="0.3">
      <c r="A3" s="75" t="s">
        <v>42</v>
      </c>
      <c r="F3" s="75" t="s">
        <v>5</v>
      </c>
    </row>
    <row r="4" spans="1:9" x14ac:dyDescent="0.3">
      <c r="A4" s="6" t="s">
        <v>0</v>
      </c>
      <c r="B4" s="6" t="s">
        <v>1</v>
      </c>
      <c r="C4" s="6" t="s">
        <v>2</v>
      </c>
      <c r="D4" s="6" t="s">
        <v>3</v>
      </c>
      <c r="F4" s="6" t="s">
        <v>0</v>
      </c>
      <c r="G4" s="6" t="s">
        <v>1</v>
      </c>
      <c r="H4" s="6" t="s">
        <v>2</v>
      </c>
      <c r="I4" s="6" t="s">
        <v>4</v>
      </c>
    </row>
    <row r="5" spans="1:9" x14ac:dyDescent="0.3">
      <c r="A5" s="7">
        <v>0.3</v>
      </c>
      <c r="B5" s="7">
        <v>0</v>
      </c>
      <c r="C5" s="7">
        <v>0.3</v>
      </c>
      <c r="D5" s="7">
        <v>2</v>
      </c>
      <c r="F5" s="7">
        <v>0.01</v>
      </c>
      <c r="G5" s="7">
        <v>0</v>
      </c>
      <c r="H5" s="7">
        <v>0.01</v>
      </c>
      <c r="I5" s="7">
        <v>0</v>
      </c>
    </row>
    <row r="6" spans="1:9" x14ac:dyDescent="0.3">
      <c r="A6" s="7">
        <v>0.5</v>
      </c>
      <c r="B6" s="7">
        <v>0.3</v>
      </c>
      <c r="C6" s="7">
        <v>0.8</v>
      </c>
      <c r="D6" s="7">
        <v>4</v>
      </c>
      <c r="F6" s="7">
        <v>0.02</v>
      </c>
      <c r="G6" s="7">
        <v>0.01</v>
      </c>
      <c r="H6" s="7">
        <v>0.03</v>
      </c>
      <c r="I6" s="7">
        <v>1</v>
      </c>
    </row>
    <row r="7" spans="1:9" x14ac:dyDescent="0.3">
      <c r="A7" s="7">
        <v>0.2</v>
      </c>
      <c r="B7" s="7">
        <v>0.8</v>
      </c>
      <c r="C7" s="7">
        <v>1</v>
      </c>
      <c r="D7" s="7">
        <v>6</v>
      </c>
      <c r="F7" s="7">
        <v>0.04</v>
      </c>
      <c r="G7" s="7">
        <v>0.03</v>
      </c>
      <c r="H7" s="7">
        <v>7.0000000000000007E-2</v>
      </c>
      <c r="I7" s="7">
        <v>2</v>
      </c>
    </row>
    <row r="8" spans="1:9" x14ac:dyDescent="0.3">
      <c r="F8" s="7">
        <v>0.06</v>
      </c>
      <c r="G8" s="7">
        <v>7.0000000000000007E-2</v>
      </c>
      <c r="H8" s="7">
        <f>G9</f>
        <v>0.13</v>
      </c>
      <c r="I8" s="7">
        <v>3</v>
      </c>
    </row>
    <row r="9" spans="1:9" x14ac:dyDescent="0.3">
      <c r="F9" s="7">
        <v>0.09</v>
      </c>
      <c r="G9" s="7">
        <v>0.13</v>
      </c>
      <c r="H9" s="7">
        <f t="shared" ref="H9:H14" si="0">G10</f>
        <v>0.22</v>
      </c>
      <c r="I9" s="7">
        <v>4</v>
      </c>
    </row>
    <row r="10" spans="1:9" x14ac:dyDescent="0.3">
      <c r="F10" s="7">
        <v>0.14000000000000001</v>
      </c>
      <c r="G10" s="7">
        <v>0.22</v>
      </c>
      <c r="H10" s="7">
        <f t="shared" si="0"/>
        <v>0.36</v>
      </c>
      <c r="I10" s="7">
        <v>5</v>
      </c>
    </row>
    <row r="11" spans="1:9" x14ac:dyDescent="0.3">
      <c r="F11" s="7">
        <v>0.18</v>
      </c>
      <c r="G11" s="7">
        <v>0.36</v>
      </c>
      <c r="H11" s="7">
        <f t="shared" si="0"/>
        <v>0.54</v>
      </c>
      <c r="I11" s="7">
        <v>6</v>
      </c>
    </row>
    <row r="12" spans="1:9" x14ac:dyDescent="0.3">
      <c r="F12" s="7">
        <v>0.23</v>
      </c>
      <c r="G12" s="7">
        <v>0.54</v>
      </c>
      <c r="H12" s="7">
        <f t="shared" si="0"/>
        <v>0.77</v>
      </c>
      <c r="I12" s="7">
        <v>7</v>
      </c>
    </row>
    <row r="13" spans="1:9" x14ac:dyDescent="0.3">
      <c r="F13" s="7">
        <v>0.15</v>
      </c>
      <c r="G13" s="7">
        <v>0.77</v>
      </c>
      <c r="H13" s="7">
        <f t="shared" si="0"/>
        <v>0.92</v>
      </c>
      <c r="I13" s="7">
        <v>8</v>
      </c>
    </row>
    <row r="14" spans="1:9" x14ac:dyDescent="0.3">
      <c r="F14" s="7">
        <v>0.06</v>
      </c>
      <c r="G14" s="7">
        <v>0.92</v>
      </c>
      <c r="H14" s="7">
        <f t="shared" si="0"/>
        <v>0.98</v>
      </c>
      <c r="I14" s="7">
        <v>9</v>
      </c>
    </row>
    <row r="15" spans="1:9" x14ac:dyDescent="0.3">
      <c r="F15" s="7">
        <v>0.02</v>
      </c>
      <c r="G15" s="7">
        <v>0.98</v>
      </c>
      <c r="H15" s="7">
        <v>1</v>
      </c>
      <c r="I15" s="7">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B3:AE218"/>
  <sheetViews>
    <sheetView tabSelected="1" topLeftCell="A218" zoomScale="80" zoomScaleNormal="80" workbookViewId="0">
      <selection activeCell="B217" sqref="B217:G218"/>
    </sheetView>
  </sheetViews>
  <sheetFormatPr baseColWidth="10" defaultRowHeight="14.4" x14ac:dyDescent="0.3"/>
  <cols>
    <col min="2" max="2" width="17.21875" customWidth="1"/>
    <col min="10" max="10" width="18.21875" style="1" customWidth="1"/>
    <col min="18" max="18" width="18.5546875" customWidth="1"/>
    <col min="26" max="26" width="18.5546875" customWidth="1"/>
  </cols>
  <sheetData>
    <row r="3" spans="2:31" x14ac:dyDescent="0.3">
      <c r="D3" s="2" t="s">
        <v>9</v>
      </c>
    </row>
    <row r="5" spans="2:31" x14ac:dyDescent="0.3">
      <c r="D5" s="2" t="s">
        <v>6</v>
      </c>
      <c r="F5" s="80">
        <v>28</v>
      </c>
    </row>
    <row r="7" spans="2:31" x14ac:dyDescent="0.3">
      <c r="D7" s="2" t="s">
        <v>7</v>
      </c>
      <c r="F7">
        <v>50</v>
      </c>
    </row>
    <row r="9" spans="2:31" ht="18.600000000000001" thickBot="1" x14ac:dyDescent="0.4">
      <c r="D9" s="2" t="s">
        <v>8</v>
      </c>
      <c r="J9" s="76" t="s">
        <v>45</v>
      </c>
      <c r="R9" s="76" t="s">
        <v>46</v>
      </c>
      <c r="Z9" s="76" t="s">
        <v>44</v>
      </c>
    </row>
    <row r="10" spans="2:31" ht="15" thickBot="1" x14ac:dyDescent="0.35">
      <c r="B10" s="55">
        <f ca="1">modele!E33</f>
        <v>1</v>
      </c>
      <c r="C10" s="65">
        <v>28</v>
      </c>
      <c r="D10" s="66">
        <v>30</v>
      </c>
      <c r="E10" s="66">
        <v>32</v>
      </c>
      <c r="F10" s="66">
        <v>34</v>
      </c>
      <c r="G10" s="67">
        <v>36</v>
      </c>
      <c r="J10" s="63">
        <f ca="1">modele!F33</f>
        <v>32.366666666666667</v>
      </c>
      <c r="K10" s="69">
        <v>28</v>
      </c>
      <c r="L10" s="70">
        <v>30</v>
      </c>
      <c r="M10" s="70">
        <v>32</v>
      </c>
      <c r="N10" s="70">
        <v>34</v>
      </c>
      <c r="O10" s="71">
        <v>36</v>
      </c>
      <c r="R10" s="63">
        <f ca="1">modele!H33</f>
        <v>0.13333333333333333</v>
      </c>
      <c r="S10" s="69">
        <v>28</v>
      </c>
      <c r="T10" s="70">
        <v>30</v>
      </c>
      <c r="U10" s="70">
        <v>32</v>
      </c>
      <c r="V10" s="70">
        <v>34</v>
      </c>
      <c r="W10" s="71">
        <v>36</v>
      </c>
      <c r="Z10" s="85">
        <f ca="1">modele!K33</f>
        <v>0</v>
      </c>
      <c r="AA10" s="69">
        <v>28</v>
      </c>
      <c r="AB10" s="70">
        <v>30</v>
      </c>
      <c r="AC10" s="70">
        <v>32</v>
      </c>
      <c r="AD10" s="70">
        <v>34</v>
      </c>
      <c r="AE10" s="71">
        <v>36</v>
      </c>
    </row>
    <row r="11" spans="2:31" x14ac:dyDescent="0.3">
      <c r="B11" s="52">
        <v>1</v>
      </c>
      <c r="C11" s="49">
        <v>0.94594594594594594</v>
      </c>
      <c r="D11" s="47">
        <v>0.8764044943820225</v>
      </c>
      <c r="E11" s="47">
        <v>0.96</v>
      </c>
      <c r="F11" s="47">
        <v>1</v>
      </c>
      <c r="G11" s="48">
        <v>1</v>
      </c>
      <c r="J11" s="42">
        <v>1</v>
      </c>
      <c r="K11" s="49">
        <v>24.4</v>
      </c>
      <c r="L11" s="47">
        <v>17.766666666666666</v>
      </c>
      <c r="M11" s="47">
        <v>28.6</v>
      </c>
      <c r="N11" s="47">
        <v>28.866666666666667</v>
      </c>
      <c r="O11" s="48">
        <v>31.3</v>
      </c>
      <c r="R11" s="42">
        <v>1</v>
      </c>
      <c r="S11" s="45">
        <v>0.13333333333333333</v>
      </c>
      <c r="T11" s="46">
        <v>0.13333333333333333</v>
      </c>
      <c r="U11" s="46">
        <v>0.13333333333333333</v>
      </c>
      <c r="V11" s="46">
        <v>0.13333333333333333</v>
      </c>
      <c r="W11" s="68">
        <v>0.13333333333333333</v>
      </c>
      <c r="Z11" s="42">
        <v>1</v>
      </c>
      <c r="AA11" s="45">
        <v>0.7</v>
      </c>
      <c r="AB11" s="46">
        <v>0</v>
      </c>
      <c r="AC11" s="46">
        <v>0.16666666666666666</v>
      </c>
      <c r="AD11" s="46">
        <v>0.53333333333333333</v>
      </c>
      <c r="AE11" s="68">
        <v>0</v>
      </c>
    </row>
    <row r="12" spans="2:31" x14ac:dyDescent="0.3">
      <c r="B12" s="53">
        <v>2</v>
      </c>
      <c r="C12" s="50">
        <v>0.967741935483871</v>
      </c>
      <c r="D12" s="27">
        <v>0.91712707182320441</v>
      </c>
      <c r="E12" s="27">
        <v>0.95588235294117652</v>
      </c>
      <c r="F12" s="27">
        <v>1</v>
      </c>
      <c r="G12" s="33">
        <v>1</v>
      </c>
      <c r="J12" s="43">
        <v>2</v>
      </c>
      <c r="K12" s="50">
        <v>23.466666666666665</v>
      </c>
      <c r="L12" s="27">
        <v>24.3</v>
      </c>
      <c r="M12" s="27">
        <v>24.466666666666665</v>
      </c>
      <c r="N12" s="27">
        <v>28.666666666666668</v>
      </c>
      <c r="O12" s="33">
        <v>36</v>
      </c>
      <c r="R12" s="43">
        <v>2</v>
      </c>
      <c r="S12" s="32">
        <v>0.1</v>
      </c>
      <c r="T12" s="7">
        <v>0.13333333333333333</v>
      </c>
      <c r="U12" s="7">
        <v>0.13333333333333333</v>
      </c>
      <c r="V12" s="7">
        <v>0.13333333333333333</v>
      </c>
      <c r="W12" s="72">
        <v>0.13333333333333333</v>
      </c>
      <c r="Z12" s="43">
        <v>2</v>
      </c>
      <c r="AA12" s="32">
        <v>0.9</v>
      </c>
      <c r="AB12" s="7">
        <v>0.73333333333333328</v>
      </c>
      <c r="AC12" s="7">
        <v>0.16666666666666666</v>
      </c>
      <c r="AD12" s="7">
        <v>0.23333333333333334</v>
      </c>
      <c r="AE12" s="72">
        <v>0.13333333333333333</v>
      </c>
    </row>
    <row r="13" spans="2:31" x14ac:dyDescent="0.3">
      <c r="B13" s="53">
        <v>3</v>
      </c>
      <c r="C13" s="50">
        <v>0.84771573604060912</v>
      </c>
      <c r="D13" s="27">
        <v>0.88957055214723924</v>
      </c>
      <c r="E13" s="27">
        <v>0.8306878306878307</v>
      </c>
      <c r="F13" s="27">
        <v>1</v>
      </c>
      <c r="G13" s="33">
        <v>1</v>
      </c>
      <c r="J13" s="43">
        <v>3</v>
      </c>
      <c r="K13" s="50">
        <v>22.1</v>
      </c>
      <c r="L13" s="27">
        <v>25.733333333333334</v>
      </c>
      <c r="M13" s="27">
        <v>27.133333333333333</v>
      </c>
      <c r="N13" s="27">
        <v>23.833333333333332</v>
      </c>
      <c r="O13" s="33">
        <v>34.766666666666666</v>
      </c>
      <c r="R13" s="43">
        <v>3</v>
      </c>
      <c r="S13" s="32">
        <v>0.1</v>
      </c>
      <c r="T13" s="7">
        <v>0.13333333333333333</v>
      </c>
      <c r="U13" s="7">
        <v>0.1</v>
      </c>
      <c r="V13" s="7">
        <v>0.13333333333333333</v>
      </c>
      <c r="W13" s="72">
        <v>0.13333333333333333</v>
      </c>
      <c r="Z13" s="43">
        <v>3</v>
      </c>
      <c r="AA13" s="32">
        <v>0.5</v>
      </c>
      <c r="AB13" s="7">
        <v>0</v>
      </c>
      <c r="AC13" s="7">
        <v>0.53333333333333333</v>
      </c>
      <c r="AD13" s="7">
        <v>6.6666666666666666E-2</v>
      </c>
      <c r="AE13" s="72">
        <v>0.2</v>
      </c>
    </row>
    <row r="14" spans="2:31" x14ac:dyDescent="0.3">
      <c r="B14" s="53">
        <v>4</v>
      </c>
      <c r="C14" s="50">
        <v>0.88586956521739135</v>
      </c>
      <c r="D14" s="27">
        <v>1</v>
      </c>
      <c r="E14" s="27">
        <v>1</v>
      </c>
      <c r="F14" s="27">
        <v>1</v>
      </c>
      <c r="G14" s="33">
        <v>0.92777777777777781</v>
      </c>
      <c r="J14" s="43">
        <v>4</v>
      </c>
      <c r="K14" s="50">
        <v>30.5</v>
      </c>
      <c r="L14" s="27">
        <v>25</v>
      </c>
      <c r="M14" s="27">
        <v>37.9</v>
      </c>
      <c r="N14" s="27">
        <v>32.233333333333334</v>
      </c>
      <c r="O14" s="33">
        <v>32.533333333333331</v>
      </c>
      <c r="R14" s="43">
        <v>4</v>
      </c>
      <c r="S14" s="32">
        <v>0.13333333333333333</v>
      </c>
      <c r="T14" s="7">
        <v>0.13333333333333333</v>
      </c>
      <c r="U14" s="7">
        <v>0.13333333333333333</v>
      </c>
      <c r="V14" s="7">
        <v>0.13333333333333333</v>
      </c>
      <c r="W14" s="72">
        <v>0.13333333333333333</v>
      </c>
      <c r="Z14" s="43">
        <v>4</v>
      </c>
      <c r="AA14" s="32">
        <v>0.13333333333333333</v>
      </c>
      <c r="AB14" s="7">
        <v>0.16666666666666666</v>
      </c>
      <c r="AC14" s="7">
        <v>0.33333333333333331</v>
      </c>
      <c r="AD14" s="7">
        <v>0</v>
      </c>
      <c r="AE14" s="72">
        <v>0</v>
      </c>
    </row>
    <row r="15" spans="2:31" x14ac:dyDescent="0.3">
      <c r="B15" s="53">
        <v>5</v>
      </c>
      <c r="C15" s="50">
        <v>0.95454545454545459</v>
      </c>
      <c r="D15" s="27">
        <v>0.89017341040462428</v>
      </c>
      <c r="E15" s="27">
        <v>1</v>
      </c>
      <c r="F15" s="27">
        <v>0.95530726256983245</v>
      </c>
      <c r="G15" s="33">
        <v>0.9606741573033708</v>
      </c>
      <c r="J15" s="43">
        <v>5</v>
      </c>
      <c r="K15" s="50">
        <v>28.266666666666666</v>
      </c>
      <c r="L15" s="27">
        <v>28.8</v>
      </c>
      <c r="M15" s="27">
        <v>25.766666666666666</v>
      </c>
      <c r="N15" s="27">
        <v>33.93333333333333</v>
      </c>
      <c r="O15" s="33">
        <v>34.833333333333336</v>
      </c>
      <c r="R15" s="43">
        <v>5</v>
      </c>
      <c r="S15" s="32">
        <v>0.13333333333333333</v>
      </c>
      <c r="T15" s="7">
        <v>0.13333333333333333</v>
      </c>
      <c r="U15" s="7">
        <v>0.13333333333333333</v>
      </c>
      <c r="V15" s="7">
        <v>0.13333333333333333</v>
      </c>
      <c r="W15" s="72">
        <v>0.13333333333333333</v>
      </c>
      <c r="Z15" s="43">
        <v>5</v>
      </c>
      <c r="AA15" s="32">
        <v>0</v>
      </c>
      <c r="AB15" s="7">
        <v>0</v>
      </c>
      <c r="AC15" s="7">
        <v>6.6666666666666666E-2</v>
      </c>
      <c r="AD15" s="7">
        <v>0</v>
      </c>
      <c r="AE15" s="72">
        <v>0.3</v>
      </c>
    </row>
    <row r="16" spans="2:31" x14ac:dyDescent="0.3">
      <c r="B16" s="53">
        <v>6</v>
      </c>
      <c r="C16" s="50">
        <v>1</v>
      </c>
      <c r="D16" s="27">
        <v>0.93814432989690721</v>
      </c>
      <c r="E16" s="27">
        <v>0.96132596685082872</v>
      </c>
      <c r="F16" s="27">
        <v>1</v>
      </c>
      <c r="G16" s="33">
        <v>1</v>
      </c>
      <c r="J16" s="43">
        <v>6</v>
      </c>
      <c r="K16" s="50">
        <v>25.7</v>
      </c>
      <c r="L16" s="27">
        <v>22.666666666666668</v>
      </c>
      <c r="M16" s="27">
        <v>30.633333333333333</v>
      </c>
      <c r="N16" s="27">
        <v>29.8</v>
      </c>
      <c r="O16" s="33">
        <v>32.666666666666664</v>
      </c>
      <c r="R16" s="43">
        <v>6</v>
      </c>
      <c r="S16" s="32">
        <v>0.1</v>
      </c>
      <c r="T16" s="7">
        <v>0.13333333333333333</v>
      </c>
      <c r="U16" s="7">
        <v>0.13333333333333333</v>
      </c>
      <c r="V16" s="7">
        <v>0.13333333333333333</v>
      </c>
      <c r="W16" s="72">
        <v>0.13333333333333333</v>
      </c>
      <c r="Z16" s="43">
        <v>6</v>
      </c>
      <c r="AA16" s="32">
        <v>0.1</v>
      </c>
      <c r="AB16" s="7">
        <v>0.3</v>
      </c>
      <c r="AC16" s="7">
        <v>0.1</v>
      </c>
      <c r="AD16" s="7">
        <v>0</v>
      </c>
      <c r="AE16" s="72">
        <v>0.2</v>
      </c>
    </row>
    <row r="17" spans="2:31" x14ac:dyDescent="0.3">
      <c r="B17" s="53">
        <v>7</v>
      </c>
      <c r="C17" s="50">
        <v>1</v>
      </c>
      <c r="D17" s="27">
        <v>0.91379310344827591</v>
      </c>
      <c r="E17" s="27">
        <v>0.9550561797752809</v>
      </c>
      <c r="F17" s="27">
        <v>1</v>
      </c>
      <c r="G17" s="33">
        <v>0.95628415300546443</v>
      </c>
      <c r="J17" s="43">
        <v>7</v>
      </c>
      <c r="K17" s="50">
        <v>25.733333333333334</v>
      </c>
      <c r="L17" s="27">
        <v>26.3</v>
      </c>
      <c r="M17" s="27">
        <v>28.833333333333332</v>
      </c>
      <c r="N17" s="27">
        <v>29.366666666666667</v>
      </c>
      <c r="O17" s="33">
        <v>33.733333333333334</v>
      </c>
      <c r="R17" s="43">
        <v>7</v>
      </c>
      <c r="S17" s="32">
        <v>0.13333333333333333</v>
      </c>
      <c r="T17" s="7">
        <v>0.1</v>
      </c>
      <c r="U17" s="7">
        <v>0.13333333333333333</v>
      </c>
      <c r="V17" s="7">
        <v>0.13333333333333333</v>
      </c>
      <c r="W17" s="72">
        <v>0.13333333333333333</v>
      </c>
      <c r="Z17" s="43">
        <v>7</v>
      </c>
      <c r="AA17" s="32">
        <v>0.5</v>
      </c>
      <c r="AB17" s="7">
        <v>0.46666666666666667</v>
      </c>
      <c r="AC17" s="7">
        <v>6.6666666666666666E-2</v>
      </c>
      <c r="AD17" s="7">
        <v>0</v>
      </c>
      <c r="AE17" s="72">
        <v>0.13333333333333333</v>
      </c>
    </row>
    <row r="18" spans="2:31" x14ac:dyDescent="0.3">
      <c r="B18" s="53">
        <v>8</v>
      </c>
      <c r="C18" s="50">
        <v>0.99350649350649356</v>
      </c>
      <c r="D18" s="27">
        <v>0.96703296703296704</v>
      </c>
      <c r="E18" s="27">
        <v>0.94915254237288138</v>
      </c>
      <c r="F18" s="27">
        <v>1</v>
      </c>
      <c r="G18" s="33">
        <v>0.98837209302325579</v>
      </c>
      <c r="J18" s="43">
        <v>8</v>
      </c>
      <c r="K18" s="50">
        <v>27.733333333333334</v>
      </c>
      <c r="L18" s="27">
        <v>26.033333333333335</v>
      </c>
      <c r="M18" s="27">
        <v>29.933333333333334</v>
      </c>
      <c r="N18" s="27">
        <v>30.6</v>
      </c>
      <c r="O18" s="33">
        <v>34.633333333333333</v>
      </c>
      <c r="R18" s="43">
        <v>8</v>
      </c>
      <c r="S18" s="32">
        <v>0.1</v>
      </c>
      <c r="T18" s="7">
        <v>0.13333333333333333</v>
      </c>
      <c r="U18" s="7">
        <v>0.13333333333333333</v>
      </c>
      <c r="V18" s="7">
        <v>0.1</v>
      </c>
      <c r="W18" s="72">
        <v>0.13333333333333333</v>
      </c>
      <c r="Z18" s="43">
        <v>8</v>
      </c>
      <c r="AA18" s="32">
        <v>0.73333333333333328</v>
      </c>
      <c r="AB18" s="7">
        <v>0.26666666666666666</v>
      </c>
      <c r="AC18" s="7">
        <v>0.33333333333333331</v>
      </c>
      <c r="AD18" s="7">
        <v>0</v>
      </c>
      <c r="AE18" s="72">
        <v>0</v>
      </c>
    </row>
    <row r="19" spans="2:31" x14ac:dyDescent="0.3">
      <c r="B19" s="53">
        <v>9</v>
      </c>
      <c r="C19" s="50">
        <v>0.88414634146341464</v>
      </c>
      <c r="D19" s="27">
        <v>0.94117647058823528</v>
      </c>
      <c r="E19" s="27">
        <v>0.97023809523809523</v>
      </c>
      <c r="F19" s="27">
        <v>1</v>
      </c>
      <c r="G19" s="33">
        <v>1</v>
      </c>
      <c r="J19" s="43">
        <v>9</v>
      </c>
      <c r="K19" s="50">
        <v>30.066666666666666</v>
      </c>
      <c r="L19" s="27">
        <v>25.833333333333332</v>
      </c>
      <c r="M19" s="27">
        <v>25.533333333333335</v>
      </c>
      <c r="N19" s="27">
        <v>31.666666666666668</v>
      </c>
      <c r="O19" s="33">
        <v>28.7</v>
      </c>
      <c r="R19" s="43">
        <v>9</v>
      </c>
      <c r="S19" s="32">
        <v>0.13333333333333333</v>
      </c>
      <c r="T19" s="7">
        <v>0.1</v>
      </c>
      <c r="U19" s="7">
        <v>0.13333333333333333</v>
      </c>
      <c r="V19" s="7">
        <v>0.13333333333333333</v>
      </c>
      <c r="W19" s="72">
        <v>0.13333333333333333</v>
      </c>
      <c r="Z19" s="43">
        <v>9</v>
      </c>
      <c r="AA19" s="32">
        <v>0</v>
      </c>
      <c r="AB19" s="7">
        <v>0.2</v>
      </c>
      <c r="AC19" s="7">
        <v>0</v>
      </c>
      <c r="AD19" s="7">
        <v>0</v>
      </c>
      <c r="AE19" s="72">
        <v>0</v>
      </c>
    </row>
    <row r="20" spans="2:31" x14ac:dyDescent="0.3">
      <c r="B20" s="53">
        <v>10</v>
      </c>
      <c r="C20" s="50">
        <v>0.84153005464480879</v>
      </c>
      <c r="D20" s="27">
        <v>1</v>
      </c>
      <c r="E20" s="27">
        <v>0.99492385786802029</v>
      </c>
      <c r="F20" s="27">
        <v>1</v>
      </c>
      <c r="G20" s="33">
        <v>1</v>
      </c>
      <c r="J20" s="43">
        <v>10</v>
      </c>
      <c r="K20" s="50">
        <v>28.133333333333333</v>
      </c>
      <c r="L20" s="27">
        <v>24.966666666666665</v>
      </c>
      <c r="M20" s="27">
        <v>29.533333333333335</v>
      </c>
      <c r="N20" s="27">
        <v>28.1</v>
      </c>
      <c r="O20" s="33">
        <v>31.266666666666666</v>
      </c>
      <c r="R20" s="43">
        <v>10</v>
      </c>
      <c r="S20" s="32">
        <v>0.1</v>
      </c>
      <c r="T20" s="7">
        <v>0.13333333333333333</v>
      </c>
      <c r="U20" s="7">
        <v>0.1</v>
      </c>
      <c r="V20" s="7">
        <v>0.13333333333333333</v>
      </c>
      <c r="W20" s="72">
        <v>0.13333333333333333</v>
      </c>
      <c r="Z20" s="43">
        <v>10</v>
      </c>
      <c r="AA20" s="32">
        <v>0.23333333333333334</v>
      </c>
      <c r="AB20" s="7">
        <v>0.1</v>
      </c>
      <c r="AC20" s="7">
        <v>1.1333333333333333</v>
      </c>
      <c r="AD20" s="7">
        <v>0</v>
      </c>
      <c r="AE20" s="72">
        <v>0</v>
      </c>
    </row>
    <row r="21" spans="2:31" x14ac:dyDescent="0.3">
      <c r="B21" s="53">
        <v>11</v>
      </c>
      <c r="C21" s="50">
        <v>0.93442622950819676</v>
      </c>
      <c r="D21" s="27">
        <v>0.9050279329608939</v>
      </c>
      <c r="E21" s="27">
        <v>1</v>
      </c>
      <c r="F21" s="27">
        <v>0.99428571428571433</v>
      </c>
      <c r="G21" s="33">
        <v>1</v>
      </c>
      <c r="J21" s="43">
        <v>11</v>
      </c>
      <c r="K21" s="50">
        <v>22.433333333333334</v>
      </c>
      <c r="L21" s="27">
        <v>29.766666666666666</v>
      </c>
      <c r="M21" s="27">
        <v>33.266666666666666</v>
      </c>
      <c r="N21" s="27">
        <v>31.566666666666666</v>
      </c>
      <c r="O21" s="33">
        <v>30.6</v>
      </c>
      <c r="R21" s="43">
        <v>11</v>
      </c>
      <c r="S21" s="32">
        <v>0.1</v>
      </c>
      <c r="T21" s="7">
        <v>0.13333333333333333</v>
      </c>
      <c r="U21" s="7">
        <v>0.13333333333333333</v>
      </c>
      <c r="V21" s="7">
        <v>0.13333333333333333</v>
      </c>
      <c r="W21" s="72">
        <v>0.13333333333333333</v>
      </c>
      <c r="Z21" s="43">
        <v>11</v>
      </c>
      <c r="AA21" s="32">
        <v>0.43333333333333335</v>
      </c>
      <c r="AB21" s="7">
        <v>0</v>
      </c>
      <c r="AC21" s="7">
        <v>0</v>
      </c>
      <c r="AD21" s="7">
        <v>0</v>
      </c>
      <c r="AE21" s="72">
        <v>3.3333333333333333E-2</v>
      </c>
    </row>
    <row r="22" spans="2:31" x14ac:dyDescent="0.3">
      <c r="B22" s="53">
        <v>12</v>
      </c>
      <c r="C22" s="50">
        <v>0.96208530805687209</v>
      </c>
      <c r="D22" s="27">
        <v>1</v>
      </c>
      <c r="E22" s="27">
        <v>0.90909090909090906</v>
      </c>
      <c r="F22" s="27">
        <v>1</v>
      </c>
      <c r="G22" s="33">
        <v>1</v>
      </c>
      <c r="J22" s="43">
        <v>12</v>
      </c>
      <c r="K22" s="50">
        <v>19.966666666666665</v>
      </c>
      <c r="L22" s="27">
        <v>23.666666666666668</v>
      </c>
      <c r="M22" s="27">
        <v>28.333333333333332</v>
      </c>
      <c r="N22" s="27">
        <v>32.700000000000003</v>
      </c>
      <c r="O22" s="33">
        <v>32.56666666666667</v>
      </c>
      <c r="R22" s="43">
        <v>12</v>
      </c>
      <c r="S22" s="32">
        <v>0.13333333333333333</v>
      </c>
      <c r="T22" s="7">
        <v>0.13333333333333333</v>
      </c>
      <c r="U22" s="7">
        <v>0.13333333333333333</v>
      </c>
      <c r="V22" s="7">
        <v>0.13333333333333333</v>
      </c>
      <c r="W22" s="72">
        <v>0.13333333333333333</v>
      </c>
      <c r="Z22" s="43">
        <v>12</v>
      </c>
      <c r="AA22" s="32">
        <v>0.3</v>
      </c>
      <c r="AB22" s="7">
        <v>0.16666666666666666</v>
      </c>
      <c r="AC22" s="7">
        <v>0</v>
      </c>
      <c r="AD22" s="7">
        <v>0</v>
      </c>
      <c r="AE22" s="72">
        <v>3.3333333333333333E-2</v>
      </c>
    </row>
    <row r="23" spans="2:31" x14ac:dyDescent="0.3">
      <c r="B23" s="53">
        <v>13</v>
      </c>
      <c r="C23" s="50">
        <v>0.93854748603351956</v>
      </c>
      <c r="D23" s="27">
        <v>0.92021276595744683</v>
      </c>
      <c r="E23" s="27">
        <v>0.96129032258064517</v>
      </c>
      <c r="F23" s="27">
        <v>1</v>
      </c>
      <c r="G23" s="33">
        <v>1</v>
      </c>
      <c r="J23" s="43">
        <v>13</v>
      </c>
      <c r="K23" s="50">
        <v>26.3</v>
      </c>
      <c r="L23" s="27">
        <v>35.533333333333331</v>
      </c>
      <c r="M23" s="27">
        <v>28.3</v>
      </c>
      <c r="N23" s="27">
        <v>42.56666666666667</v>
      </c>
      <c r="O23" s="33">
        <v>28.966666666666665</v>
      </c>
      <c r="R23" s="43">
        <v>13</v>
      </c>
      <c r="S23" s="32">
        <v>0.1</v>
      </c>
      <c r="T23" s="7">
        <v>0.13333333333333333</v>
      </c>
      <c r="U23" s="7">
        <v>0.13333333333333333</v>
      </c>
      <c r="V23" s="7">
        <v>0.13333333333333333</v>
      </c>
      <c r="W23" s="72">
        <v>0.13333333333333333</v>
      </c>
      <c r="Z23" s="43">
        <v>13</v>
      </c>
      <c r="AA23" s="32">
        <v>0.43333333333333335</v>
      </c>
      <c r="AB23" s="7">
        <v>0.73333333333333328</v>
      </c>
      <c r="AC23" s="7">
        <v>0.33333333333333331</v>
      </c>
      <c r="AD23" s="7">
        <v>0</v>
      </c>
      <c r="AE23" s="72">
        <v>0</v>
      </c>
    </row>
    <row r="24" spans="2:31" x14ac:dyDescent="0.3">
      <c r="B24" s="53">
        <v>14</v>
      </c>
      <c r="C24" s="50">
        <v>0.97005988023952094</v>
      </c>
      <c r="D24" s="27">
        <v>0.91758241758241754</v>
      </c>
      <c r="E24" s="27">
        <v>0.93048128342245995</v>
      </c>
      <c r="F24" s="27">
        <v>1</v>
      </c>
      <c r="G24" s="33">
        <v>0.93167701863354035</v>
      </c>
      <c r="J24" s="43">
        <v>14</v>
      </c>
      <c r="K24" s="50">
        <v>22.466666666666665</v>
      </c>
      <c r="L24" s="27">
        <v>25.2</v>
      </c>
      <c r="M24" s="27">
        <v>29.766666666666666</v>
      </c>
      <c r="N24" s="27">
        <v>33.93333333333333</v>
      </c>
      <c r="O24" s="33">
        <v>31.5</v>
      </c>
      <c r="R24" s="43">
        <v>14</v>
      </c>
      <c r="S24" s="32">
        <v>0.13333333333333333</v>
      </c>
      <c r="T24" s="7">
        <v>0.13333333333333333</v>
      </c>
      <c r="U24" s="7">
        <v>0.13333333333333333</v>
      </c>
      <c r="V24" s="7">
        <v>0.1</v>
      </c>
      <c r="W24" s="72">
        <v>0.13333333333333333</v>
      </c>
      <c r="Z24" s="43">
        <v>14</v>
      </c>
      <c r="AA24" s="32">
        <v>0.5</v>
      </c>
      <c r="AB24" s="7">
        <v>0.73333333333333328</v>
      </c>
      <c r="AC24" s="7">
        <v>0</v>
      </c>
      <c r="AD24" s="7">
        <v>0</v>
      </c>
      <c r="AE24" s="72">
        <v>0.16666666666666666</v>
      </c>
    </row>
    <row r="25" spans="2:31" x14ac:dyDescent="0.3">
      <c r="B25" s="53">
        <v>15</v>
      </c>
      <c r="C25" s="50">
        <v>0.87958115183246077</v>
      </c>
      <c r="D25" s="27">
        <v>0.92948717948717952</v>
      </c>
      <c r="E25" s="27">
        <v>1</v>
      </c>
      <c r="F25" s="27">
        <v>1</v>
      </c>
      <c r="G25" s="33">
        <v>0.93296089385474856</v>
      </c>
      <c r="J25" s="43">
        <v>15</v>
      </c>
      <c r="K25" s="50">
        <v>29.766666666666666</v>
      </c>
      <c r="L25" s="27">
        <v>25.7</v>
      </c>
      <c r="M25" s="27">
        <v>32.5</v>
      </c>
      <c r="N25" s="27">
        <v>34.266666666666666</v>
      </c>
      <c r="O25" s="33">
        <v>29.866666666666667</v>
      </c>
      <c r="R25" s="43">
        <v>15</v>
      </c>
      <c r="S25" s="32">
        <v>0.1</v>
      </c>
      <c r="T25" s="7">
        <v>0.1</v>
      </c>
      <c r="U25" s="7">
        <v>0.1</v>
      </c>
      <c r="V25" s="7">
        <v>0.13333333333333333</v>
      </c>
      <c r="W25" s="72">
        <v>0.13333333333333333</v>
      </c>
      <c r="Z25" s="43">
        <v>15</v>
      </c>
      <c r="AA25" s="32">
        <v>0.43333333333333335</v>
      </c>
      <c r="AB25" s="7">
        <v>1.1666666666666667</v>
      </c>
      <c r="AC25" s="7">
        <v>0</v>
      </c>
      <c r="AD25" s="7">
        <v>0.6</v>
      </c>
      <c r="AE25" s="72">
        <v>0</v>
      </c>
    </row>
    <row r="26" spans="2:31" x14ac:dyDescent="0.3">
      <c r="B26" s="53">
        <v>16</v>
      </c>
      <c r="C26" s="50">
        <v>0.96842105263157896</v>
      </c>
      <c r="D26" s="27">
        <v>1</v>
      </c>
      <c r="E26" s="27">
        <v>1</v>
      </c>
      <c r="F26" s="27">
        <v>0.97126436781609193</v>
      </c>
      <c r="G26" s="33">
        <v>1</v>
      </c>
      <c r="J26" s="43">
        <v>16</v>
      </c>
      <c r="K26" s="50">
        <v>27.866666666666667</v>
      </c>
      <c r="L26" s="27">
        <v>25.333333333333332</v>
      </c>
      <c r="M26" s="27">
        <v>34.4</v>
      </c>
      <c r="N26" s="27">
        <v>25.933333333333334</v>
      </c>
      <c r="O26" s="33">
        <v>35.966666666666669</v>
      </c>
      <c r="R26" s="43">
        <v>16</v>
      </c>
      <c r="S26" s="32">
        <v>0.13333333333333333</v>
      </c>
      <c r="T26" s="7">
        <v>0.13333333333333333</v>
      </c>
      <c r="U26" s="7">
        <v>0.13333333333333333</v>
      </c>
      <c r="V26" s="7">
        <v>0.13333333333333333</v>
      </c>
      <c r="W26" s="72">
        <v>0.13333333333333333</v>
      </c>
      <c r="Z26" s="43">
        <v>16</v>
      </c>
      <c r="AA26" s="32">
        <v>0</v>
      </c>
      <c r="AB26" s="7">
        <v>0.23333333333333334</v>
      </c>
      <c r="AC26" s="7">
        <v>0.4</v>
      </c>
      <c r="AD26" s="7">
        <v>0</v>
      </c>
      <c r="AE26" s="72">
        <v>0</v>
      </c>
    </row>
    <row r="27" spans="2:31" x14ac:dyDescent="0.3">
      <c r="B27" s="53">
        <v>17</v>
      </c>
      <c r="C27" s="50">
        <v>0.97005988023952094</v>
      </c>
      <c r="D27" s="27">
        <v>0.89090909090909087</v>
      </c>
      <c r="E27" s="27">
        <v>1</v>
      </c>
      <c r="F27" s="27">
        <v>1</v>
      </c>
      <c r="G27" s="33">
        <v>1</v>
      </c>
      <c r="J27" s="43">
        <v>17</v>
      </c>
      <c r="K27" s="50">
        <v>23.733333333333334</v>
      </c>
      <c r="L27" s="27">
        <v>26.833333333333332</v>
      </c>
      <c r="M27" s="27">
        <v>26.2</v>
      </c>
      <c r="N27" s="27">
        <v>32.700000000000003</v>
      </c>
      <c r="O27" s="33">
        <v>30.533333333333335</v>
      </c>
      <c r="R27" s="43">
        <v>17</v>
      </c>
      <c r="S27" s="32">
        <v>0.1</v>
      </c>
      <c r="T27" s="7">
        <v>0.13333333333333333</v>
      </c>
      <c r="U27" s="7">
        <v>0.13333333333333333</v>
      </c>
      <c r="V27" s="7">
        <v>0.13333333333333333</v>
      </c>
      <c r="W27" s="72">
        <v>0.13333333333333333</v>
      </c>
      <c r="Z27" s="43">
        <v>17</v>
      </c>
      <c r="AA27" s="32">
        <v>0.46666666666666667</v>
      </c>
      <c r="AB27" s="7">
        <v>0.36666666666666664</v>
      </c>
      <c r="AC27" s="7">
        <v>0.13333333333333333</v>
      </c>
      <c r="AD27" s="7">
        <v>0</v>
      </c>
      <c r="AE27" s="72">
        <v>0.2</v>
      </c>
    </row>
    <row r="28" spans="2:31" x14ac:dyDescent="0.3">
      <c r="B28" s="53">
        <v>18</v>
      </c>
      <c r="C28" s="50">
        <v>0.97674418604651159</v>
      </c>
      <c r="D28" s="27">
        <v>0.98907103825136611</v>
      </c>
      <c r="E28" s="27">
        <v>0.97752808988764039</v>
      </c>
      <c r="F28" s="27">
        <v>1</v>
      </c>
      <c r="G28" s="33">
        <v>0.99411764705882355</v>
      </c>
      <c r="J28" s="43">
        <v>18</v>
      </c>
      <c r="K28" s="50">
        <v>33.333333333333336</v>
      </c>
      <c r="L28" s="27">
        <v>33.4</v>
      </c>
      <c r="M28" s="27">
        <v>30.466666666666665</v>
      </c>
      <c r="N28" s="27">
        <v>30.666666666666668</v>
      </c>
      <c r="O28" s="33">
        <v>26.933333333333334</v>
      </c>
      <c r="R28" s="43">
        <v>18</v>
      </c>
      <c r="S28" s="32">
        <v>0.13333333333333333</v>
      </c>
      <c r="T28" s="7">
        <v>0.13333333333333333</v>
      </c>
      <c r="U28" s="7">
        <v>0.13333333333333333</v>
      </c>
      <c r="V28" s="7">
        <v>0.13333333333333333</v>
      </c>
      <c r="W28" s="72">
        <v>0.13333333333333333</v>
      </c>
      <c r="Z28" s="43">
        <v>18</v>
      </c>
      <c r="AA28" s="32">
        <v>0</v>
      </c>
      <c r="AB28" s="7">
        <v>0.96666666666666667</v>
      </c>
      <c r="AC28" s="7">
        <v>0.43333333333333335</v>
      </c>
      <c r="AD28" s="7">
        <v>0.33333333333333331</v>
      </c>
      <c r="AE28" s="72">
        <v>0.3</v>
      </c>
    </row>
    <row r="29" spans="2:31" x14ac:dyDescent="0.3">
      <c r="B29" s="53">
        <v>19</v>
      </c>
      <c r="C29" s="50">
        <v>0.90960451977401124</v>
      </c>
      <c r="D29" s="27">
        <v>0.87261146496815289</v>
      </c>
      <c r="E29" s="27">
        <v>0.90322580645161288</v>
      </c>
      <c r="F29" s="27">
        <v>0.9269662921348315</v>
      </c>
      <c r="G29" s="33">
        <v>1</v>
      </c>
      <c r="J29" s="43">
        <v>19</v>
      </c>
      <c r="K29" s="50">
        <v>23.933333333333334</v>
      </c>
      <c r="L29" s="27">
        <v>24.333333333333332</v>
      </c>
      <c r="M29" s="27">
        <v>29.2</v>
      </c>
      <c r="N29" s="27">
        <v>21.166666666666668</v>
      </c>
      <c r="O29" s="33">
        <v>26.733333333333334</v>
      </c>
      <c r="R29" s="43">
        <v>19</v>
      </c>
      <c r="S29" s="32">
        <v>0.13333333333333333</v>
      </c>
      <c r="T29" s="7">
        <v>0.13333333333333333</v>
      </c>
      <c r="U29" s="7">
        <v>0.1</v>
      </c>
      <c r="V29" s="7">
        <v>0.13333333333333333</v>
      </c>
      <c r="W29" s="72">
        <v>0.13333333333333333</v>
      </c>
      <c r="Z29" s="43">
        <v>19</v>
      </c>
      <c r="AA29" s="32">
        <v>6.6666666666666666E-2</v>
      </c>
      <c r="AB29" s="7">
        <v>0</v>
      </c>
      <c r="AC29" s="7">
        <v>0</v>
      </c>
      <c r="AD29" s="7">
        <v>0</v>
      </c>
      <c r="AE29" s="72">
        <v>0.36666666666666664</v>
      </c>
    </row>
    <row r="30" spans="2:31" x14ac:dyDescent="0.3">
      <c r="B30" s="53">
        <v>20</v>
      </c>
      <c r="C30" s="50">
        <v>0.97058823529411764</v>
      </c>
      <c r="D30" s="27">
        <v>0.98750000000000004</v>
      </c>
      <c r="E30" s="27">
        <v>0.95238095238095233</v>
      </c>
      <c r="F30" s="27">
        <v>1</v>
      </c>
      <c r="G30" s="33">
        <v>0.95530726256983245</v>
      </c>
      <c r="J30" s="43">
        <v>20</v>
      </c>
      <c r="K30" s="50">
        <v>24.133333333333333</v>
      </c>
      <c r="L30" s="27">
        <v>24.566666666666666</v>
      </c>
      <c r="M30" s="27">
        <v>28.466666666666665</v>
      </c>
      <c r="N30" s="27">
        <v>26.233333333333334</v>
      </c>
      <c r="O30" s="33">
        <v>33.06666666666667</v>
      </c>
      <c r="R30" s="43">
        <v>20</v>
      </c>
      <c r="S30" s="32">
        <v>0.13333333333333333</v>
      </c>
      <c r="T30" s="7">
        <v>0.13333333333333333</v>
      </c>
      <c r="U30" s="7">
        <v>0.1</v>
      </c>
      <c r="V30" s="7">
        <v>0.13333333333333333</v>
      </c>
      <c r="W30" s="72">
        <v>0.13333333333333333</v>
      </c>
      <c r="Z30" s="43">
        <v>20</v>
      </c>
      <c r="AA30" s="32">
        <v>0.56666666666666665</v>
      </c>
      <c r="AB30" s="7">
        <v>0.53333333333333333</v>
      </c>
      <c r="AC30" s="7">
        <v>0</v>
      </c>
      <c r="AD30" s="7">
        <v>0</v>
      </c>
      <c r="AE30" s="72">
        <v>0</v>
      </c>
    </row>
    <row r="31" spans="2:31" x14ac:dyDescent="0.3">
      <c r="B31" s="53">
        <v>21</v>
      </c>
      <c r="C31" s="50">
        <v>0.97058823529411764</v>
      </c>
      <c r="D31" s="27">
        <v>0.93010752688172038</v>
      </c>
      <c r="E31" s="27">
        <v>1</v>
      </c>
      <c r="F31" s="27">
        <v>1</v>
      </c>
      <c r="G31" s="33">
        <v>1</v>
      </c>
      <c r="J31" s="43">
        <v>21</v>
      </c>
      <c r="K31" s="50">
        <v>26.3</v>
      </c>
      <c r="L31" s="27">
        <v>31.166666666666668</v>
      </c>
      <c r="M31" s="27">
        <v>29.7</v>
      </c>
      <c r="N31" s="27">
        <v>33.466666666666669</v>
      </c>
      <c r="O31" s="33">
        <v>23.6</v>
      </c>
      <c r="R31" s="43">
        <v>21</v>
      </c>
      <c r="S31" s="32">
        <v>0.13333333333333333</v>
      </c>
      <c r="T31" s="7">
        <v>0.13333333333333333</v>
      </c>
      <c r="U31" s="7">
        <v>0.13333333333333333</v>
      </c>
      <c r="V31" s="7">
        <v>0.13333333333333333</v>
      </c>
      <c r="W31" s="72">
        <v>0.13333333333333333</v>
      </c>
      <c r="Z31" s="43">
        <v>21</v>
      </c>
      <c r="AA31" s="32">
        <v>0.13333333333333333</v>
      </c>
      <c r="AB31" s="7">
        <v>0</v>
      </c>
      <c r="AC31" s="7">
        <v>0.33333333333333331</v>
      </c>
      <c r="AD31" s="7">
        <v>0.23333333333333334</v>
      </c>
      <c r="AE31" s="72">
        <v>0</v>
      </c>
    </row>
    <row r="32" spans="2:31" x14ac:dyDescent="0.3">
      <c r="B32" s="53">
        <v>22</v>
      </c>
      <c r="C32" s="50">
        <v>0.98076923076923073</v>
      </c>
      <c r="D32" s="27">
        <v>0.94886363636363635</v>
      </c>
      <c r="E32" s="27">
        <v>1</v>
      </c>
      <c r="F32" s="27">
        <v>1</v>
      </c>
      <c r="G32" s="33">
        <v>0.90555555555555556</v>
      </c>
      <c r="J32" s="43">
        <v>22</v>
      </c>
      <c r="K32" s="50">
        <v>27.433333333333334</v>
      </c>
      <c r="L32" s="27">
        <v>27.1</v>
      </c>
      <c r="M32" s="27">
        <v>33.266666666666666</v>
      </c>
      <c r="N32" s="27">
        <v>27.633333333333333</v>
      </c>
      <c r="O32" s="33">
        <v>33.633333333333333</v>
      </c>
      <c r="R32" s="43">
        <v>22</v>
      </c>
      <c r="S32" s="32">
        <v>0.13333333333333333</v>
      </c>
      <c r="T32" s="7">
        <v>0.13333333333333333</v>
      </c>
      <c r="U32" s="7">
        <v>0.13333333333333333</v>
      </c>
      <c r="V32" s="7">
        <v>0.13333333333333333</v>
      </c>
      <c r="W32" s="72">
        <v>0.13333333333333333</v>
      </c>
      <c r="Z32" s="43">
        <v>22</v>
      </c>
      <c r="AA32" s="32">
        <v>0.16666666666666666</v>
      </c>
      <c r="AB32" s="7">
        <v>0</v>
      </c>
      <c r="AC32" s="7">
        <v>0</v>
      </c>
      <c r="AD32" s="7">
        <v>0</v>
      </c>
      <c r="AE32" s="72">
        <v>0</v>
      </c>
    </row>
    <row r="33" spans="2:31" x14ac:dyDescent="0.3">
      <c r="B33" s="53">
        <v>23</v>
      </c>
      <c r="C33" s="50">
        <v>0.93902439024390238</v>
      </c>
      <c r="D33" s="27">
        <v>0.93406593406593408</v>
      </c>
      <c r="E33" s="27">
        <v>0.92045454545454541</v>
      </c>
      <c r="F33" s="27">
        <v>1</v>
      </c>
      <c r="G33" s="33">
        <v>1</v>
      </c>
      <c r="J33" s="43">
        <v>23</v>
      </c>
      <c r="K33" s="50">
        <v>22.033333333333335</v>
      </c>
      <c r="L33" s="27">
        <v>28.766666666666666</v>
      </c>
      <c r="M33" s="27">
        <v>26.133333333333333</v>
      </c>
      <c r="N33" s="27">
        <v>29.733333333333334</v>
      </c>
      <c r="O33" s="33">
        <v>28.066666666666666</v>
      </c>
      <c r="R33" s="43">
        <v>23</v>
      </c>
      <c r="S33" s="32">
        <v>0.1</v>
      </c>
      <c r="T33" s="7">
        <v>0.13333333333333333</v>
      </c>
      <c r="U33" s="7">
        <v>0.13333333333333333</v>
      </c>
      <c r="V33" s="7">
        <v>0.13333333333333333</v>
      </c>
      <c r="W33" s="72">
        <v>0.13333333333333333</v>
      </c>
      <c r="Z33" s="43">
        <v>23</v>
      </c>
      <c r="AA33" s="32">
        <v>0.8666666666666667</v>
      </c>
      <c r="AB33" s="7">
        <v>0</v>
      </c>
      <c r="AC33" s="7">
        <v>3.3333333333333333E-2</v>
      </c>
      <c r="AD33" s="7">
        <v>0</v>
      </c>
      <c r="AE33" s="72">
        <v>0.16666666666666666</v>
      </c>
    </row>
    <row r="34" spans="2:31" x14ac:dyDescent="0.3">
      <c r="B34" s="53">
        <v>24</v>
      </c>
      <c r="C34" s="50">
        <v>0.86458333333333337</v>
      </c>
      <c r="D34" s="27">
        <v>1</v>
      </c>
      <c r="E34" s="27">
        <v>1</v>
      </c>
      <c r="F34" s="27">
        <v>1</v>
      </c>
      <c r="G34" s="33">
        <v>0.91712707182320441</v>
      </c>
      <c r="J34" s="43">
        <v>24</v>
      </c>
      <c r="K34" s="50">
        <v>23.333333333333332</v>
      </c>
      <c r="L34" s="27">
        <v>32.466666666666669</v>
      </c>
      <c r="M34" s="27">
        <v>27.966666666666665</v>
      </c>
      <c r="N34" s="27">
        <v>39.299999999999997</v>
      </c>
      <c r="O34" s="33">
        <v>37.200000000000003</v>
      </c>
      <c r="R34" s="43">
        <v>24</v>
      </c>
      <c r="S34" s="32">
        <v>0.13333333333333333</v>
      </c>
      <c r="T34" s="7">
        <v>0.13333333333333333</v>
      </c>
      <c r="U34" s="7">
        <v>0.13333333333333333</v>
      </c>
      <c r="V34" s="7">
        <v>0.1</v>
      </c>
      <c r="W34" s="72">
        <v>0.13333333333333333</v>
      </c>
      <c r="Z34" s="43">
        <v>24</v>
      </c>
      <c r="AA34" s="32">
        <v>0.66666666666666663</v>
      </c>
      <c r="AB34" s="7">
        <v>6.6666666666666666E-2</v>
      </c>
      <c r="AC34" s="7">
        <v>0.53333333333333333</v>
      </c>
      <c r="AD34" s="7">
        <v>0</v>
      </c>
      <c r="AE34" s="72">
        <v>0.2</v>
      </c>
    </row>
    <row r="35" spans="2:31" x14ac:dyDescent="0.3">
      <c r="B35" s="53">
        <v>25</v>
      </c>
      <c r="C35" s="50">
        <v>0.98901098901098905</v>
      </c>
      <c r="D35" s="27">
        <v>0.97765363128491622</v>
      </c>
      <c r="E35" s="27">
        <v>0.98295454545454541</v>
      </c>
      <c r="F35" s="27">
        <v>1</v>
      </c>
      <c r="G35" s="33">
        <v>1</v>
      </c>
      <c r="J35" s="43">
        <v>25</v>
      </c>
      <c r="K35" s="50">
        <v>22.833333333333332</v>
      </c>
      <c r="L35" s="27">
        <v>27.833333333333332</v>
      </c>
      <c r="M35" s="27">
        <v>28.933333333333334</v>
      </c>
      <c r="N35" s="27">
        <v>23.033333333333335</v>
      </c>
      <c r="O35" s="33">
        <v>26.9</v>
      </c>
      <c r="R35" s="43">
        <v>25</v>
      </c>
      <c r="S35" s="32">
        <v>0.13333333333333333</v>
      </c>
      <c r="T35" s="7">
        <v>0.1</v>
      </c>
      <c r="U35" s="7">
        <v>0.13333333333333333</v>
      </c>
      <c r="V35" s="7">
        <v>0.13333333333333333</v>
      </c>
      <c r="W35" s="72">
        <v>0.13333333333333333</v>
      </c>
      <c r="Z35" s="43">
        <v>25</v>
      </c>
      <c r="AA35" s="32">
        <v>0.3</v>
      </c>
      <c r="AB35" s="7">
        <v>6.6666666666666666E-2</v>
      </c>
      <c r="AC35" s="7">
        <v>3.3333333333333333E-2</v>
      </c>
      <c r="AD35" s="7">
        <v>0</v>
      </c>
      <c r="AE35" s="72">
        <v>0</v>
      </c>
    </row>
    <row r="36" spans="2:31" x14ac:dyDescent="0.3">
      <c r="B36" s="53">
        <v>26</v>
      </c>
      <c r="C36" s="50">
        <v>1</v>
      </c>
      <c r="D36" s="27">
        <v>0.95108695652173914</v>
      </c>
      <c r="E36" s="27">
        <v>1</v>
      </c>
      <c r="F36" s="27">
        <v>1</v>
      </c>
      <c r="G36" s="33">
        <v>1</v>
      </c>
      <c r="J36" s="43">
        <v>26</v>
      </c>
      <c r="K36" s="50">
        <v>26.033333333333335</v>
      </c>
      <c r="L36" s="27">
        <v>27.766666666666666</v>
      </c>
      <c r="M36" s="27">
        <v>37.133333333333333</v>
      </c>
      <c r="N36" s="27">
        <v>30.1</v>
      </c>
      <c r="O36" s="33">
        <v>30.166666666666668</v>
      </c>
      <c r="R36" s="43">
        <v>26</v>
      </c>
      <c r="S36" s="32">
        <v>0.1</v>
      </c>
      <c r="T36" s="7">
        <v>0.13333333333333333</v>
      </c>
      <c r="U36" s="7">
        <v>0.13333333333333333</v>
      </c>
      <c r="V36" s="7">
        <v>0.13333333333333333</v>
      </c>
      <c r="W36" s="72">
        <v>0.13333333333333333</v>
      </c>
      <c r="Z36" s="43">
        <v>26</v>
      </c>
      <c r="AA36" s="32">
        <v>0.1</v>
      </c>
      <c r="AB36" s="7">
        <v>3.3333333333333333E-2</v>
      </c>
      <c r="AC36" s="7">
        <v>0.16666666666666666</v>
      </c>
      <c r="AD36" s="7">
        <v>0</v>
      </c>
      <c r="AE36" s="72">
        <v>0</v>
      </c>
    </row>
    <row r="37" spans="2:31" x14ac:dyDescent="0.3">
      <c r="B37" s="53">
        <v>27</v>
      </c>
      <c r="C37" s="50">
        <v>0.92817679558011046</v>
      </c>
      <c r="D37" s="27">
        <v>0.99484536082474229</v>
      </c>
      <c r="E37" s="27">
        <v>0.97619047619047616</v>
      </c>
      <c r="F37" s="27">
        <v>0.94179894179894175</v>
      </c>
      <c r="G37" s="33">
        <v>1</v>
      </c>
      <c r="J37" s="43">
        <v>27</v>
      </c>
      <c r="K37" s="50">
        <v>30.366666666666667</v>
      </c>
      <c r="L37" s="27">
        <v>25.9</v>
      </c>
      <c r="M37" s="27">
        <v>23.933333333333334</v>
      </c>
      <c r="N37" s="27">
        <v>30.466666666666665</v>
      </c>
      <c r="O37" s="33">
        <v>29.6</v>
      </c>
      <c r="R37" s="43">
        <v>27</v>
      </c>
      <c r="S37" s="32">
        <v>0.13333333333333333</v>
      </c>
      <c r="T37" s="7">
        <v>0.13333333333333333</v>
      </c>
      <c r="U37" s="7">
        <v>0.13333333333333333</v>
      </c>
      <c r="V37" s="7">
        <v>0.13333333333333333</v>
      </c>
      <c r="W37" s="72">
        <v>0.13333333333333333</v>
      </c>
      <c r="Z37" s="43">
        <v>27</v>
      </c>
      <c r="AA37" s="32">
        <v>0.26666666666666666</v>
      </c>
      <c r="AB37" s="7">
        <v>0</v>
      </c>
      <c r="AC37" s="7">
        <v>0.13333333333333333</v>
      </c>
      <c r="AD37" s="7">
        <v>0.16666666666666666</v>
      </c>
      <c r="AE37" s="72">
        <v>0.2</v>
      </c>
    </row>
    <row r="38" spans="2:31" x14ac:dyDescent="0.3">
      <c r="B38" s="53">
        <v>28</v>
      </c>
      <c r="C38" s="50">
        <v>1</v>
      </c>
      <c r="D38" s="27">
        <v>0.98224852071005919</v>
      </c>
      <c r="E38" s="27">
        <v>1</v>
      </c>
      <c r="F38" s="27">
        <v>0.97860962566844922</v>
      </c>
      <c r="G38" s="33">
        <v>1</v>
      </c>
      <c r="J38" s="43">
        <v>28</v>
      </c>
      <c r="K38" s="50">
        <v>27.766666666666666</v>
      </c>
      <c r="L38" s="27">
        <v>26.666666666666668</v>
      </c>
      <c r="M38" s="27">
        <v>29.5</v>
      </c>
      <c r="N38" s="27">
        <v>32.9</v>
      </c>
      <c r="O38" s="33">
        <v>29.1</v>
      </c>
      <c r="R38" s="43">
        <v>28</v>
      </c>
      <c r="S38" s="32">
        <v>0.13333333333333333</v>
      </c>
      <c r="T38" s="7">
        <v>0.1</v>
      </c>
      <c r="U38" s="7">
        <v>0.13333333333333333</v>
      </c>
      <c r="V38" s="7">
        <v>0.1</v>
      </c>
      <c r="W38" s="72">
        <v>0.13333333333333333</v>
      </c>
      <c r="Z38" s="43">
        <v>28</v>
      </c>
      <c r="AA38" s="32">
        <v>0.4</v>
      </c>
      <c r="AB38" s="7">
        <v>0</v>
      </c>
      <c r="AC38" s="7">
        <v>0</v>
      </c>
      <c r="AD38" s="7">
        <v>0</v>
      </c>
      <c r="AE38" s="72">
        <v>0</v>
      </c>
    </row>
    <row r="39" spans="2:31" x14ac:dyDescent="0.3">
      <c r="B39" s="53">
        <v>29</v>
      </c>
      <c r="C39" s="50">
        <v>0.87113402061855671</v>
      </c>
      <c r="D39" s="27">
        <v>0.91891891891891897</v>
      </c>
      <c r="E39" s="27">
        <v>0.94285714285714284</v>
      </c>
      <c r="F39" s="27">
        <v>0.97752808988764039</v>
      </c>
      <c r="G39" s="33">
        <v>1</v>
      </c>
      <c r="J39" s="43">
        <v>29</v>
      </c>
      <c r="K39" s="50">
        <v>30.5</v>
      </c>
      <c r="L39" s="27">
        <v>31</v>
      </c>
      <c r="M39" s="27">
        <v>34.133333333333333</v>
      </c>
      <c r="N39" s="27">
        <v>24.6</v>
      </c>
      <c r="O39" s="33">
        <v>38.766666666666666</v>
      </c>
      <c r="R39" s="43">
        <v>29</v>
      </c>
      <c r="S39" s="32">
        <v>0.13333333333333333</v>
      </c>
      <c r="T39" s="7">
        <v>0.1</v>
      </c>
      <c r="U39" s="7">
        <v>0.13333333333333333</v>
      </c>
      <c r="V39" s="7">
        <v>0.13333333333333333</v>
      </c>
      <c r="W39" s="72">
        <v>0.13333333333333333</v>
      </c>
      <c r="Z39" s="43">
        <v>29</v>
      </c>
      <c r="AA39" s="32">
        <v>0.1</v>
      </c>
      <c r="AB39" s="7">
        <v>0</v>
      </c>
      <c r="AC39" s="7">
        <v>0.2</v>
      </c>
      <c r="AD39" s="7">
        <v>0</v>
      </c>
      <c r="AE39" s="72">
        <v>0.13333333333333333</v>
      </c>
    </row>
    <row r="40" spans="2:31" x14ac:dyDescent="0.3">
      <c r="B40" s="53">
        <v>30</v>
      </c>
      <c r="C40" s="50">
        <v>0.97837837837837838</v>
      </c>
      <c r="D40" s="27">
        <v>1</v>
      </c>
      <c r="E40" s="27">
        <v>0.99367088607594933</v>
      </c>
      <c r="F40" s="27">
        <v>0.96685082872928174</v>
      </c>
      <c r="G40" s="33">
        <v>1</v>
      </c>
      <c r="J40" s="43">
        <v>30</v>
      </c>
      <c r="K40" s="50">
        <v>21</v>
      </c>
      <c r="L40" s="27">
        <v>25.466666666666665</v>
      </c>
      <c r="M40" s="27">
        <v>37.633333333333333</v>
      </c>
      <c r="N40" s="27">
        <v>34.5</v>
      </c>
      <c r="O40" s="33">
        <v>30.233333333333334</v>
      </c>
      <c r="R40" s="43">
        <v>30</v>
      </c>
      <c r="S40" s="32">
        <v>0.1</v>
      </c>
      <c r="T40" s="7">
        <v>0.13333333333333333</v>
      </c>
      <c r="U40" s="7">
        <v>0.1</v>
      </c>
      <c r="V40" s="7">
        <v>0.13333333333333333</v>
      </c>
      <c r="W40" s="72">
        <v>0.13333333333333333</v>
      </c>
      <c r="Z40" s="43">
        <v>30</v>
      </c>
      <c r="AA40" s="32">
        <v>0</v>
      </c>
      <c r="AB40" s="7">
        <v>0.56666666666666665</v>
      </c>
      <c r="AC40" s="7">
        <v>0.2</v>
      </c>
      <c r="AD40" s="7">
        <v>6.6666666666666666E-2</v>
      </c>
      <c r="AE40" s="72">
        <v>0</v>
      </c>
    </row>
    <row r="41" spans="2:31" x14ac:dyDescent="0.3">
      <c r="B41" s="53">
        <v>31</v>
      </c>
      <c r="C41" s="50">
        <v>0.87700534759358284</v>
      </c>
      <c r="D41" s="27">
        <v>1</v>
      </c>
      <c r="E41" s="27">
        <v>0.97005988023952094</v>
      </c>
      <c r="F41" s="27">
        <v>1</v>
      </c>
      <c r="G41" s="33">
        <v>1</v>
      </c>
      <c r="J41" s="43">
        <v>31</v>
      </c>
      <c r="K41" s="50">
        <v>30.166666666666668</v>
      </c>
      <c r="L41" s="27">
        <v>30.833333333333332</v>
      </c>
      <c r="M41" s="27">
        <v>28.3</v>
      </c>
      <c r="N41" s="27">
        <v>36.766666666666666</v>
      </c>
      <c r="O41" s="33">
        <v>28.8</v>
      </c>
      <c r="R41" s="43">
        <v>31</v>
      </c>
      <c r="S41" s="32">
        <v>0.13333333333333333</v>
      </c>
      <c r="T41" s="7">
        <v>0.13333333333333333</v>
      </c>
      <c r="U41" s="7">
        <v>0.13333333333333333</v>
      </c>
      <c r="V41" s="7">
        <v>0.1</v>
      </c>
      <c r="W41" s="72">
        <v>0.13333333333333333</v>
      </c>
      <c r="Z41" s="43">
        <v>31</v>
      </c>
      <c r="AA41" s="32">
        <v>0</v>
      </c>
      <c r="AB41" s="7">
        <v>0</v>
      </c>
      <c r="AC41" s="7">
        <v>0.16666666666666666</v>
      </c>
      <c r="AD41" s="7">
        <v>0.43333333333333335</v>
      </c>
      <c r="AE41" s="72">
        <v>0</v>
      </c>
    </row>
    <row r="42" spans="2:31" x14ac:dyDescent="0.3">
      <c r="B42" s="53">
        <v>32</v>
      </c>
      <c r="C42" s="50">
        <v>1</v>
      </c>
      <c r="D42" s="27">
        <v>0.89893617021276595</v>
      </c>
      <c r="E42" s="27">
        <v>0.994413407821229</v>
      </c>
      <c r="F42" s="27">
        <v>0.95454545454545459</v>
      </c>
      <c r="G42" s="33">
        <v>0.92265193370165743</v>
      </c>
      <c r="J42" s="43">
        <v>32</v>
      </c>
      <c r="K42" s="50">
        <v>25.733333333333334</v>
      </c>
      <c r="L42" s="27">
        <v>30</v>
      </c>
      <c r="M42" s="27">
        <v>28.133333333333333</v>
      </c>
      <c r="N42" s="27">
        <v>33.166666666666664</v>
      </c>
      <c r="O42" s="33">
        <v>35.766666666666666</v>
      </c>
      <c r="R42" s="43">
        <v>32</v>
      </c>
      <c r="S42" s="32">
        <v>0.1</v>
      </c>
      <c r="T42" s="7">
        <v>0.1</v>
      </c>
      <c r="U42" s="7">
        <v>0.1</v>
      </c>
      <c r="V42" s="7">
        <v>0.13333333333333333</v>
      </c>
      <c r="W42" s="72">
        <v>0.13333333333333333</v>
      </c>
      <c r="Z42" s="43">
        <v>32</v>
      </c>
      <c r="AA42" s="32">
        <v>0.1</v>
      </c>
      <c r="AB42" s="7">
        <v>0.26666666666666666</v>
      </c>
      <c r="AC42" s="7">
        <v>0</v>
      </c>
      <c r="AD42" s="7">
        <v>0.76666666666666672</v>
      </c>
      <c r="AE42" s="72">
        <v>0.43333333333333335</v>
      </c>
    </row>
    <row r="43" spans="2:31" x14ac:dyDescent="0.3">
      <c r="B43" s="53">
        <v>33</v>
      </c>
      <c r="C43" s="50">
        <v>1</v>
      </c>
      <c r="D43" s="27">
        <v>0.92972972972972978</v>
      </c>
      <c r="E43" s="27">
        <v>1</v>
      </c>
      <c r="F43" s="27">
        <v>0.9375</v>
      </c>
      <c r="G43" s="33">
        <v>1</v>
      </c>
      <c r="J43" s="43">
        <v>33</v>
      </c>
      <c r="K43" s="50">
        <v>27.266666666666666</v>
      </c>
      <c r="L43" s="27">
        <v>29.066666666666666</v>
      </c>
      <c r="M43" s="27">
        <v>27.666666666666668</v>
      </c>
      <c r="N43" s="27">
        <v>24.3</v>
      </c>
      <c r="O43" s="33">
        <v>27.966666666666665</v>
      </c>
      <c r="R43" s="43">
        <v>33</v>
      </c>
      <c r="S43" s="32">
        <v>0.1</v>
      </c>
      <c r="T43" s="7">
        <v>0.1</v>
      </c>
      <c r="U43" s="7">
        <v>0.13333333333333333</v>
      </c>
      <c r="V43" s="7">
        <v>0.13333333333333333</v>
      </c>
      <c r="W43" s="72">
        <v>0.13333333333333333</v>
      </c>
      <c r="Z43" s="43">
        <v>33</v>
      </c>
      <c r="AA43" s="32">
        <v>0.13333333333333333</v>
      </c>
      <c r="AB43" s="7">
        <v>0.1</v>
      </c>
      <c r="AC43" s="7">
        <v>0</v>
      </c>
      <c r="AD43" s="7">
        <v>0</v>
      </c>
      <c r="AE43" s="72">
        <v>0.23333333333333334</v>
      </c>
    </row>
    <row r="44" spans="2:31" x14ac:dyDescent="0.3">
      <c r="B44" s="53">
        <v>34</v>
      </c>
      <c r="C44" s="50">
        <v>0.94674556213017746</v>
      </c>
      <c r="D44" s="27">
        <v>0.95187165775401072</v>
      </c>
      <c r="E44" s="27">
        <v>1</v>
      </c>
      <c r="F44" s="27">
        <v>1</v>
      </c>
      <c r="G44" s="33">
        <v>1</v>
      </c>
      <c r="J44" s="43">
        <v>34</v>
      </c>
      <c r="K44" s="50">
        <v>24.5</v>
      </c>
      <c r="L44" s="27">
        <v>27.8</v>
      </c>
      <c r="M44" s="27">
        <v>26.3</v>
      </c>
      <c r="N44" s="27">
        <v>22.766666666666666</v>
      </c>
      <c r="O44" s="33">
        <v>34.4</v>
      </c>
      <c r="R44" s="43">
        <v>34</v>
      </c>
      <c r="S44" s="32">
        <v>0.13333333333333333</v>
      </c>
      <c r="T44" s="7">
        <v>0.1</v>
      </c>
      <c r="U44" s="7">
        <v>0.13333333333333333</v>
      </c>
      <c r="V44" s="7">
        <v>0.13333333333333333</v>
      </c>
      <c r="W44" s="72">
        <v>0.13333333333333333</v>
      </c>
      <c r="Z44" s="43">
        <v>34</v>
      </c>
      <c r="AA44" s="32">
        <v>0.36666666666666664</v>
      </c>
      <c r="AB44" s="7">
        <v>1.4333333333333333</v>
      </c>
      <c r="AC44" s="7">
        <v>0.36666666666666664</v>
      </c>
      <c r="AD44" s="7">
        <v>6.6666666666666666E-2</v>
      </c>
      <c r="AE44" s="72">
        <v>0</v>
      </c>
    </row>
    <row r="45" spans="2:31" x14ac:dyDescent="0.3">
      <c r="B45" s="53">
        <v>35</v>
      </c>
      <c r="C45" s="50">
        <v>0.9521276595744681</v>
      </c>
      <c r="D45" s="27">
        <v>0.89617486338797814</v>
      </c>
      <c r="E45" s="27">
        <v>1</v>
      </c>
      <c r="F45" s="27">
        <v>1</v>
      </c>
      <c r="G45" s="33">
        <v>0.9606741573033708</v>
      </c>
      <c r="J45" s="43">
        <v>35</v>
      </c>
      <c r="K45" s="50">
        <v>19.7</v>
      </c>
      <c r="L45" s="27">
        <v>29.966666666666665</v>
      </c>
      <c r="M45" s="27">
        <v>35.6</v>
      </c>
      <c r="N45" s="27">
        <v>26.666666666666668</v>
      </c>
      <c r="O45" s="33">
        <v>30.466666666666665</v>
      </c>
      <c r="R45" s="43">
        <v>35</v>
      </c>
      <c r="S45" s="32">
        <v>0.13333333333333333</v>
      </c>
      <c r="T45" s="7">
        <v>0.1</v>
      </c>
      <c r="U45" s="7">
        <v>0.13333333333333333</v>
      </c>
      <c r="V45" s="7">
        <v>0.13333333333333333</v>
      </c>
      <c r="W45" s="72">
        <v>0.13333333333333333</v>
      </c>
      <c r="Z45" s="43">
        <v>35</v>
      </c>
      <c r="AA45" s="32">
        <v>0.36666666666666664</v>
      </c>
      <c r="AB45" s="7">
        <v>0</v>
      </c>
      <c r="AC45" s="7">
        <v>0</v>
      </c>
      <c r="AD45" s="7">
        <v>0</v>
      </c>
      <c r="AE45" s="72">
        <v>0.13333333333333333</v>
      </c>
    </row>
    <row r="46" spans="2:31" x14ac:dyDescent="0.3">
      <c r="B46" s="53">
        <v>36</v>
      </c>
      <c r="C46" s="50">
        <v>1</v>
      </c>
      <c r="D46" s="27">
        <v>1</v>
      </c>
      <c r="E46" s="27">
        <v>0.90760869565217395</v>
      </c>
      <c r="F46" s="27">
        <v>0.98974358974358978</v>
      </c>
      <c r="G46" s="33">
        <v>1</v>
      </c>
      <c r="J46" s="43">
        <v>36</v>
      </c>
      <c r="K46" s="50">
        <v>23.766666666666666</v>
      </c>
      <c r="L46" s="27">
        <v>30.3</v>
      </c>
      <c r="M46" s="27">
        <v>30.566666666666666</v>
      </c>
      <c r="N46" s="27">
        <v>28.3</v>
      </c>
      <c r="O46" s="33">
        <v>34.133333333333333</v>
      </c>
      <c r="R46" s="43">
        <v>36</v>
      </c>
      <c r="S46" s="32">
        <v>0.13333333333333333</v>
      </c>
      <c r="T46" s="7">
        <v>0.1</v>
      </c>
      <c r="U46" s="7">
        <v>0.13333333333333333</v>
      </c>
      <c r="V46" s="7">
        <v>0.13333333333333333</v>
      </c>
      <c r="W46" s="72">
        <v>0.13333333333333333</v>
      </c>
      <c r="Z46" s="43">
        <v>36</v>
      </c>
      <c r="AA46" s="32">
        <v>0.1</v>
      </c>
      <c r="AB46" s="7">
        <v>0.53333333333333333</v>
      </c>
      <c r="AC46" s="7">
        <v>0</v>
      </c>
      <c r="AD46" s="7">
        <v>0</v>
      </c>
      <c r="AE46" s="72">
        <v>0.6</v>
      </c>
    </row>
    <row r="47" spans="2:31" x14ac:dyDescent="0.3">
      <c r="B47" s="53">
        <v>37</v>
      </c>
      <c r="C47" s="50">
        <v>1</v>
      </c>
      <c r="D47" s="27">
        <v>0.99489795918367352</v>
      </c>
      <c r="E47" s="27">
        <v>0.99425287356321834</v>
      </c>
      <c r="F47" s="27">
        <v>1</v>
      </c>
      <c r="G47" s="33">
        <v>1</v>
      </c>
      <c r="J47" s="43">
        <v>37</v>
      </c>
      <c r="K47" s="50">
        <v>23.533333333333335</v>
      </c>
      <c r="L47" s="27">
        <v>33.233333333333334</v>
      </c>
      <c r="M47" s="27">
        <v>29.1</v>
      </c>
      <c r="N47" s="27">
        <v>29.6</v>
      </c>
      <c r="O47" s="33">
        <v>26.966666666666665</v>
      </c>
      <c r="R47" s="43">
        <v>37</v>
      </c>
      <c r="S47" s="32">
        <v>0.13333333333333333</v>
      </c>
      <c r="T47" s="7">
        <v>0.1</v>
      </c>
      <c r="U47" s="7">
        <v>0.13333333333333333</v>
      </c>
      <c r="V47" s="7">
        <v>0.13333333333333333</v>
      </c>
      <c r="W47" s="72">
        <v>0.13333333333333333</v>
      </c>
      <c r="Z47" s="43">
        <v>37</v>
      </c>
      <c r="AA47" s="32">
        <v>0</v>
      </c>
      <c r="AB47" s="7">
        <v>3.3333333333333333E-2</v>
      </c>
      <c r="AC47" s="7">
        <v>0.3</v>
      </c>
      <c r="AD47" s="7">
        <v>0.26666666666666666</v>
      </c>
      <c r="AE47" s="72">
        <v>3.3333333333333333E-2</v>
      </c>
    </row>
    <row r="48" spans="2:31" x14ac:dyDescent="0.3">
      <c r="B48" s="53">
        <v>38</v>
      </c>
      <c r="C48" s="50">
        <v>1</v>
      </c>
      <c r="D48" s="27">
        <v>0.99456521739130432</v>
      </c>
      <c r="E48" s="27">
        <v>0.95767195767195767</v>
      </c>
      <c r="F48" s="27">
        <v>1</v>
      </c>
      <c r="G48" s="33">
        <v>1</v>
      </c>
      <c r="J48" s="43">
        <v>38</v>
      </c>
      <c r="K48" s="50">
        <v>30.733333333333334</v>
      </c>
      <c r="L48" s="27">
        <v>26.8</v>
      </c>
      <c r="M48" s="27">
        <v>24.666666666666668</v>
      </c>
      <c r="N48" s="27">
        <v>30.666666666666668</v>
      </c>
      <c r="O48" s="33">
        <v>25</v>
      </c>
      <c r="R48" s="43">
        <v>38</v>
      </c>
      <c r="S48" s="32">
        <v>0.13333333333333333</v>
      </c>
      <c r="T48" s="7">
        <v>0.13333333333333333</v>
      </c>
      <c r="U48" s="7">
        <v>0.1</v>
      </c>
      <c r="V48" s="7">
        <v>0.13333333333333333</v>
      </c>
      <c r="W48" s="72">
        <v>0.13333333333333333</v>
      </c>
      <c r="Z48" s="43">
        <v>38</v>
      </c>
      <c r="AA48" s="32">
        <v>0</v>
      </c>
      <c r="AB48" s="7">
        <v>0.43333333333333335</v>
      </c>
      <c r="AC48" s="7">
        <v>0.76666666666666672</v>
      </c>
      <c r="AD48" s="7">
        <v>0</v>
      </c>
      <c r="AE48" s="72">
        <v>0.26666666666666666</v>
      </c>
    </row>
    <row r="49" spans="2:31" x14ac:dyDescent="0.3">
      <c r="B49" s="53">
        <v>39</v>
      </c>
      <c r="C49" s="50">
        <v>0.93888888888888888</v>
      </c>
      <c r="D49" s="27">
        <v>0.95652173913043481</v>
      </c>
      <c r="E49" s="27">
        <v>1</v>
      </c>
      <c r="F49" s="27">
        <v>0.97727272727272729</v>
      </c>
      <c r="G49" s="33">
        <v>1</v>
      </c>
      <c r="J49" s="43">
        <v>39</v>
      </c>
      <c r="K49" s="50">
        <v>26</v>
      </c>
      <c r="L49" s="27">
        <v>37.866666666666667</v>
      </c>
      <c r="M49" s="27">
        <v>32.633333333333333</v>
      </c>
      <c r="N49" s="27">
        <v>37.233333333333334</v>
      </c>
      <c r="O49" s="33">
        <v>31.8</v>
      </c>
      <c r="R49" s="43">
        <v>39</v>
      </c>
      <c r="S49" s="32">
        <v>0.1</v>
      </c>
      <c r="T49" s="7">
        <v>0.13333333333333333</v>
      </c>
      <c r="U49" s="7">
        <v>0.13333333333333333</v>
      </c>
      <c r="V49" s="7">
        <v>0.13333333333333333</v>
      </c>
      <c r="W49" s="72">
        <v>0.13333333333333333</v>
      </c>
      <c r="Z49" s="43">
        <v>39</v>
      </c>
      <c r="AA49" s="32">
        <v>0</v>
      </c>
      <c r="AB49" s="7">
        <v>0.1</v>
      </c>
      <c r="AC49" s="7">
        <v>3.3333333333333333E-2</v>
      </c>
      <c r="AD49" s="7">
        <v>0</v>
      </c>
      <c r="AE49" s="72">
        <v>0</v>
      </c>
    </row>
    <row r="50" spans="2:31" x14ac:dyDescent="0.3">
      <c r="B50" s="53">
        <v>40</v>
      </c>
      <c r="C50" s="50">
        <v>0.89560439560439564</v>
      </c>
      <c r="D50" s="27">
        <v>0.93888888888888888</v>
      </c>
      <c r="E50" s="27">
        <v>1</v>
      </c>
      <c r="F50" s="27">
        <v>1</v>
      </c>
      <c r="G50" s="33">
        <v>0.96059113300492616</v>
      </c>
      <c r="J50" s="43">
        <v>40</v>
      </c>
      <c r="K50" s="50">
        <v>27.1</v>
      </c>
      <c r="L50" s="27">
        <v>26.666666666666668</v>
      </c>
      <c r="M50" s="27">
        <v>22.333333333333332</v>
      </c>
      <c r="N50" s="27">
        <v>34.5</v>
      </c>
      <c r="O50" s="33">
        <v>36.233333333333334</v>
      </c>
      <c r="R50" s="43">
        <v>40</v>
      </c>
      <c r="S50" s="32">
        <v>0.13333333333333333</v>
      </c>
      <c r="T50" s="7">
        <v>0.13333333333333333</v>
      </c>
      <c r="U50" s="7">
        <v>0.13333333333333333</v>
      </c>
      <c r="V50" s="7">
        <v>0.13333333333333333</v>
      </c>
      <c r="W50" s="72">
        <v>0.13333333333333333</v>
      </c>
      <c r="Z50" s="43">
        <v>40</v>
      </c>
      <c r="AA50" s="32">
        <v>0.8666666666666667</v>
      </c>
      <c r="AB50" s="7">
        <v>0.26666666666666666</v>
      </c>
      <c r="AC50" s="7">
        <v>0.46666666666666667</v>
      </c>
      <c r="AD50" s="7">
        <v>0.2</v>
      </c>
      <c r="AE50" s="72">
        <v>0</v>
      </c>
    </row>
    <row r="51" spans="2:31" x14ac:dyDescent="0.3">
      <c r="B51" s="53">
        <v>41</v>
      </c>
      <c r="C51" s="50">
        <v>0.97790055248618779</v>
      </c>
      <c r="D51" s="27">
        <v>0.97790055248618779</v>
      </c>
      <c r="E51" s="27">
        <v>0.97572815533980584</v>
      </c>
      <c r="F51" s="27">
        <v>0.96052631578947367</v>
      </c>
      <c r="G51" s="33">
        <v>0.994413407821229</v>
      </c>
      <c r="J51" s="43">
        <v>41</v>
      </c>
      <c r="K51" s="50">
        <v>28.8</v>
      </c>
      <c r="L51" s="27">
        <v>30.9</v>
      </c>
      <c r="M51" s="27">
        <v>26.133333333333333</v>
      </c>
      <c r="N51" s="27">
        <v>36.5</v>
      </c>
      <c r="O51" s="33">
        <v>26.3</v>
      </c>
      <c r="R51" s="43">
        <v>41</v>
      </c>
      <c r="S51" s="32">
        <v>0.13333333333333333</v>
      </c>
      <c r="T51" s="7">
        <v>0.13333333333333333</v>
      </c>
      <c r="U51" s="7">
        <v>0.1</v>
      </c>
      <c r="V51" s="7">
        <v>0.13333333333333333</v>
      </c>
      <c r="W51" s="72">
        <v>0.1</v>
      </c>
      <c r="Z51" s="43">
        <v>41</v>
      </c>
      <c r="AA51" s="32">
        <v>0.1</v>
      </c>
      <c r="AB51" s="7">
        <v>0.53333333333333333</v>
      </c>
      <c r="AC51" s="7">
        <v>0.13333333333333333</v>
      </c>
      <c r="AD51" s="7">
        <v>0.43333333333333335</v>
      </c>
      <c r="AE51" s="72">
        <v>3.3333333333333333E-2</v>
      </c>
    </row>
    <row r="52" spans="2:31" x14ac:dyDescent="0.3">
      <c r="B52" s="53">
        <v>42</v>
      </c>
      <c r="C52" s="50">
        <v>0.98305084745762716</v>
      </c>
      <c r="D52" s="27">
        <v>0.98882681564245811</v>
      </c>
      <c r="E52" s="27">
        <v>0.99453551912568305</v>
      </c>
      <c r="F52" s="27">
        <v>0.94845360824742264</v>
      </c>
      <c r="G52" s="33">
        <v>0.98235294117647054</v>
      </c>
      <c r="J52" s="43">
        <v>42</v>
      </c>
      <c r="K52" s="50">
        <v>25.666666666666668</v>
      </c>
      <c r="L52" s="27">
        <v>32.200000000000003</v>
      </c>
      <c r="M52" s="27">
        <v>32.5</v>
      </c>
      <c r="N52" s="27">
        <v>25.7</v>
      </c>
      <c r="O52" s="33">
        <v>30.733333333333334</v>
      </c>
      <c r="R52" s="43">
        <v>42</v>
      </c>
      <c r="S52" s="32">
        <v>0.1</v>
      </c>
      <c r="T52" s="7">
        <v>0.13333333333333333</v>
      </c>
      <c r="U52" s="7">
        <v>0.13333333333333333</v>
      </c>
      <c r="V52" s="7">
        <v>0.13333333333333333</v>
      </c>
      <c r="W52" s="72">
        <v>0.13333333333333333</v>
      </c>
      <c r="Z52" s="43">
        <v>42</v>
      </c>
      <c r="AA52" s="32">
        <v>0.13333333333333333</v>
      </c>
      <c r="AB52" s="7">
        <v>0</v>
      </c>
      <c r="AC52" s="7">
        <v>0.53333333333333333</v>
      </c>
      <c r="AD52" s="7">
        <v>0</v>
      </c>
      <c r="AE52" s="72">
        <v>0.6</v>
      </c>
    </row>
    <row r="53" spans="2:31" x14ac:dyDescent="0.3">
      <c r="B53" s="53">
        <v>43</v>
      </c>
      <c r="C53" s="50">
        <v>1</v>
      </c>
      <c r="D53" s="27">
        <v>0.96794871794871795</v>
      </c>
      <c r="E53" s="27">
        <v>1</v>
      </c>
      <c r="F53" s="27">
        <v>0.99459459459459465</v>
      </c>
      <c r="G53" s="33">
        <v>0.9375</v>
      </c>
      <c r="J53" s="43">
        <v>43</v>
      </c>
      <c r="K53" s="50">
        <v>26.666666666666668</v>
      </c>
      <c r="L53" s="27">
        <v>25.566666666666666</v>
      </c>
      <c r="M53" s="27">
        <v>31.5</v>
      </c>
      <c r="N53" s="27">
        <v>32</v>
      </c>
      <c r="O53" s="33">
        <v>28.633333333333333</v>
      </c>
      <c r="R53" s="43">
        <v>43</v>
      </c>
      <c r="S53" s="32">
        <v>0.1</v>
      </c>
      <c r="T53" s="7">
        <v>0.1</v>
      </c>
      <c r="U53" s="7">
        <v>0.13333333333333333</v>
      </c>
      <c r="V53" s="7">
        <v>0.13333333333333333</v>
      </c>
      <c r="W53" s="72">
        <v>0.13333333333333333</v>
      </c>
      <c r="Z53" s="43">
        <v>43</v>
      </c>
      <c r="AA53" s="32">
        <v>0.73333333333333328</v>
      </c>
      <c r="AB53" s="7">
        <v>0.33333333333333331</v>
      </c>
      <c r="AC53" s="7">
        <v>6.6666666666666666E-2</v>
      </c>
      <c r="AD53" s="7">
        <v>0</v>
      </c>
      <c r="AE53" s="72">
        <v>0.23333333333333334</v>
      </c>
    </row>
    <row r="54" spans="2:31" x14ac:dyDescent="0.3">
      <c r="B54" s="53">
        <v>44</v>
      </c>
      <c r="C54" s="50">
        <v>0.97093023255813948</v>
      </c>
      <c r="D54" s="27">
        <v>0.99456521739130432</v>
      </c>
      <c r="E54" s="27">
        <v>0.92893401015228427</v>
      </c>
      <c r="F54" s="27">
        <v>0.94021739130434778</v>
      </c>
      <c r="G54" s="33">
        <v>1</v>
      </c>
      <c r="J54" s="43">
        <v>44</v>
      </c>
      <c r="K54" s="50">
        <v>23.733333333333334</v>
      </c>
      <c r="L54" s="27">
        <v>29.166666666666668</v>
      </c>
      <c r="M54" s="27">
        <v>28.6</v>
      </c>
      <c r="N54" s="27">
        <v>29.833333333333332</v>
      </c>
      <c r="O54" s="33">
        <v>32.700000000000003</v>
      </c>
      <c r="R54" s="43">
        <v>44</v>
      </c>
      <c r="S54" s="32">
        <v>0.1</v>
      </c>
      <c r="T54" s="7">
        <v>0.1</v>
      </c>
      <c r="U54" s="7">
        <v>0.1</v>
      </c>
      <c r="V54" s="7">
        <v>0.13333333333333333</v>
      </c>
      <c r="W54" s="72">
        <v>0.13333333333333333</v>
      </c>
      <c r="Z54" s="43">
        <v>44</v>
      </c>
      <c r="AA54" s="32">
        <v>6.6666666666666666E-2</v>
      </c>
      <c r="AB54" s="7">
        <v>0</v>
      </c>
      <c r="AC54" s="7">
        <v>0</v>
      </c>
      <c r="AD54" s="7">
        <v>0</v>
      </c>
      <c r="AE54" s="72">
        <v>0</v>
      </c>
    </row>
    <row r="55" spans="2:31" x14ac:dyDescent="0.3">
      <c r="B55" s="53">
        <v>45</v>
      </c>
      <c r="C55" s="50">
        <v>0.99459459459459465</v>
      </c>
      <c r="D55" s="27">
        <v>0.94303797468354433</v>
      </c>
      <c r="E55" s="27">
        <v>1</v>
      </c>
      <c r="F55" s="27">
        <v>0.92893401015228427</v>
      </c>
      <c r="G55" s="33">
        <v>0.95977011494252873</v>
      </c>
      <c r="J55" s="43">
        <v>45</v>
      </c>
      <c r="K55" s="50">
        <v>32.333333333333336</v>
      </c>
      <c r="L55" s="27">
        <v>29.9</v>
      </c>
      <c r="M55" s="27">
        <v>27.066666666666666</v>
      </c>
      <c r="N55" s="27">
        <v>31.833333333333332</v>
      </c>
      <c r="O55" s="33">
        <v>31.7</v>
      </c>
      <c r="R55" s="43">
        <v>45</v>
      </c>
      <c r="S55" s="32">
        <v>0.1</v>
      </c>
      <c r="T55" s="7">
        <v>0.13333333333333333</v>
      </c>
      <c r="U55" s="7">
        <v>0.1</v>
      </c>
      <c r="V55" s="7">
        <v>0.13333333333333333</v>
      </c>
      <c r="W55" s="72">
        <v>0.1</v>
      </c>
      <c r="Z55" s="43">
        <v>45</v>
      </c>
      <c r="AA55" s="32">
        <v>0.56666666666666665</v>
      </c>
      <c r="AB55" s="7">
        <v>0.76666666666666672</v>
      </c>
      <c r="AC55" s="7">
        <v>0</v>
      </c>
      <c r="AD55" s="7">
        <v>0.26666666666666666</v>
      </c>
      <c r="AE55" s="72">
        <v>0</v>
      </c>
    </row>
    <row r="56" spans="2:31" x14ac:dyDescent="0.3">
      <c r="B56" s="53">
        <v>46</v>
      </c>
      <c r="C56" s="50">
        <v>0.95625000000000004</v>
      </c>
      <c r="D56" s="27">
        <v>1</v>
      </c>
      <c r="E56" s="27">
        <v>0.91370558375634514</v>
      </c>
      <c r="F56" s="27">
        <v>1</v>
      </c>
      <c r="G56" s="33">
        <v>0.97860962566844922</v>
      </c>
      <c r="J56" s="43">
        <v>46</v>
      </c>
      <c r="K56" s="50">
        <v>26.7</v>
      </c>
      <c r="L56" s="27">
        <v>30.3</v>
      </c>
      <c r="M56" s="27">
        <v>31.766666666666666</v>
      </c>
      <c r="N56" s="27">
        <v>25.033333333333335</v>
      </c>
      <c r="O56" s="33">
        <v>32.633333333333333</v>
      </c>
      <c r="R56" s="43">
        <v>46</v>
      </c>
      <c r="S56" s="32">
        <v>0.1</v>
      </c>
      <c r="T56" s="7">
        <v>0.13333333333333333</v>
      </c>
      <c r="U56" s="7">
        <v>0.13333333333333333</v>
      </c>
      <c r="V56" s="7">
        <v>0.13333333333333333</v>
      </c>
      <c r="W56" s="72">
        <v>0.13333333333333333</v>
      </c>
      <c r="Z56" s="43">
        <v>46</v>
      </c>
      <c r="AA56" s="32">
        <v>0.33333333333333331</v>
      </c>
      <c r="AB56" s="7">
        <v>0</v>
      </c>
      <c r="AC56" s="7">
        <v>0.33333333333333331</v>
      </c>
      <c r="AD56" s="7">
        <v>0.23333333333333334</v>
      </c>
      <c r="AE56" s="72">
        <v>0</v>
      </c>
    </row>
    <row r="57" spans="2:31" x14ac:dyDescent="0.3">
      <c r="B57" s="53">
        <v>47</v>
      </c>
      <c r="C57" s="50">
        <v>0.89473684210526316</v>
      </c>
      <c r="D57" s="27">
        <v>0.98378378378378384</v>
      </c>
      <c r="E57" s="27">
        <v>0.98843930635838151</v>
      </c>
      <c r="F57" s="27">
        <v>0.99468085106382975</v>
      </c>
      <c r="G57" s="33">
        <v>1</v>
      </c>
      <c r="J57" s="43">
        <v>47</v>
      </c>
      <c r="K57" s="50">
        <v>23.6</v>
      </c>
      <c r="L57" s="27">
        <v>27.466666666666665</v>
      </c>
      <c r="M57" s="27">
        <v>31.1</v>
      </c>
      <c r="N57" s="27">
        <v>28.8</v>
      </c>
      <c r="O57" s="33">
        <v>33.766666666666666</v>
      </c>
      <c r="R57" s="43">
        <v>47</v>
      </c>
      <c r="S57" s="32">
        <v>0.13333333333333333</v>
      </c>
      <c r="T57" s="7">
        <v>0.13333333333333333</v>
      </c>
      <c r="U57" s="7">
        <v>0.13333333333333333</v>
      </c>
      <c r="V57" s="7">
        <v>0.13333333333333333</v>
      </c>
      <c r="W57" s="72">
        <v>0.13333333333333333</v>
      </c>
      <c r="Z57" s="43">
        <v>47</v>
      </c>
      <c r="AA57" s="32">
        <v>0.53333333333333333</v>
      </c>
      <c r="AB57" s="7">
        <v>0.53333333333333333</v>
      </c>
      <c r="AC57" s="7">
        <v>0</v>
      </c>
      <c r="AD57" s="7">
        <v>3.3333333333333333E-2</v>
      </c>
      <c r="AE57" s="72">
        <v>3.3333333333333333E-2</v>
      </c>
    </row>
    <row r="58" spans="2:31" x14ac:dyDescent="0.3">
      <c r="B58" s="53">
        <v>48</v>
      </c>
      <c r="C58" s="50">
        <v>0.98378378378378384</v>
      </c>
      <c r="D58" s="27">
        <v>1</v>
      </c>
      <c r="E58" s="27">
        <v>0.90184049079754602</v>
      </c>
      <c r="F58" s="27">
        <v>0.99487179487179489</v>
      </c>
      <c r="G58" s="33">
        <v>1</v>
      </c>
      <c r="J58" s="43">
        <v>48</v>
      </c>
      <c r="K58" s="50">
        <v>19.033333333333335</v>
      </c>
      <c r="L58" s="27">
        <v>28.033333333333335</v>
      </c>
      <c r="M58" s="27">
        <v>31.3</v>
      </c>
      <c r="N58" s="27">
        <v>29.7</v>
      </c>
      <c r="O58" s="33">
        <v>36.1</v>
      </c>
      <c r="R58" s="43">
        <v>48</v>
      </c>
      <c r="S58" s="32">
        <v>0.13333333333333333</v>
      </c>
      <c r="T58" s="7">
        <v>0.13333333333333333</v>
      </c>
      <c r="U58" s="7">
        <v>0.13333333333333333</v>
      </c>
      <c r="V58" s="7">
        <v>0.13333333333333333</v>
      </c>
      <c r="W58" s="72">
        <v>0.13333333333333333</v>
      </c>
      <c r="Z58" s="43">
        <v>48</v>
      </c>
      <c r="AA58" s="32">
        <v>0.26666666666666666</v>
      </c>
      <c r="AB58" s="7">
        <v>0</v>
      </c>
      <c r="AC58" s="7">
        <v>0</v>
      </c>
      <c r="AD58" s="7">
        <v>0.46666666666666667</v>
      </c>
      <c r="AE58" s="72">
        <v>0.53333333333333333</v>
      </c>
    </row>
    <row r="59" spans="2:31" x14ac:dyDescent="0.3">
      <c r="B59" s="53">
        <v>49</v>
      </c>
      <c r="C59" s="50">
        <v>0.95652173913043481</v>
      </c>
      <c r="D59" s="27">
        <v>0.93010752688172038</v>
      </c>
      <c r="E59" s="27">
        <v>0.95294117647058818</v>
      </c>
      <c r="F59" s="27">
        <v>0.9946236559139785</v>
      </c>
      <c r="G59" s="33">
        <v>0.95209580838323349</v>
      </c>
      <c r="J59" s="43">
        <v>49</v>
      </c>
      <c r="K59" s="50">
        <v>26.6</v>
      </c>
      <c r="L59" s="27">
        <v>25.266666666666666</v>
      </c>
      <c r="M59" s="27">
        <v>23.933333333333334</v>
      </c>
      <c r="N59" s="27">
        <v>27.7</v>
      </c>
      <c r="O59" s="33">
        <v>35.6</v>
      </c>
      <c r="R59" s="43">
        <v>49</v>
      </c>
      <c r="S59" s="32">
        <v>0.13333333333333333</v>
      </c>
      <c r="T59" s="7">
        <v>0.13333333333333333</v>
      </c>
      <c r="U59" s="7">
        <v>0.13333333333333333</v>
      </c>
      <c r="V59" s="7">
        <v>0.13333333333333333</v>
      </c>
      <c r="W59" s="72">
        <v>0.13333333333333333</v>
      </c>
      <c r="Z59" s="43">
        <v>49</v>
      </c>
      <c r="AA59" s="32">
        <v>3.3333333333333333E-2</v>
      </c>
      <c r="AB59" s="7">
        <v>0</v>
      </c>
      <c r="AC59" s="7">
        <v>0</v>
      </c>
      <c r="AD59" s="7">
        <v>0</v>
      </c>
      <c r="AE59" s="72">
        <v>0</v>
      </c>
    </row>
    <row r="60" spans="2:31" x14ac:dyDescent="0.3">
      <c r="B60" s="53">
        <v>50</v>
      </c>
      <c r="C60" s="50">
        <v>1</v>
      </c>
      <c r="D60" s="27">
        <v>1</v>
      </c>
      <c r="E60" s="27">
        <v>0.99476439790575921</v>
      </c>
      <c r="F60" s="27">
        <v>0.89417989417989419</v>
      </c>
      <c r="G60" s="33">
        <v>0.95108695652173914</v>
      </c>
      <c r="J60" s="43">
        <v>50</v>
      </c>
      <c r="K60" s="50">
        <v>24.2</v>
      </c>
      <c r="L60" s="27">
        <v>30.666666666666668</v>
      </c>
      <c r="M60" s="27">
        <v>31.233333333333334</v>
      </c>
      <c r="N60" s="27">
        <v>36.666666666666664</v>
      </c>
      <c r="O60" s="33">
        <v>34.966666666666669</v>
      </c>
      <c r="R60" s="43">
        <v>50</v>
      </c>
      <c r="S60" s="32">
        <v>0.1</v>
      </c>
      <c r="T60" s="7">
        <v>0.13333333333333333</v>
      </c>
      <c r="U60" s="7">
        <v>0.13333333333333333</v>
      </c>
      <c r="V60" s="7">
        <v>0.13333333333333333</v>
      </c>
      <c r="W60" s="72">
        <v>0.13333333333333333</v>
      </c>
      <c r="Z60" s="43">
        <v>50</v>
      </c>
      <c r="AA60" s="32">
        <v>0.7</v>
      </c>
      <c r="AB60" s="7">
        <v>0.3</v>
      </c>
      <c r="AC60" s="7">
        <v>0</v>
      </c>
      <c r="AD60" s="7">
        <v>0.43333333333333335</v>
      </c>
      <c r="AE60" s="72">
        <v>0.23333333333333334</v>
      </c>
    </row>
    <row r="61" spans="2:31" x14ac:dyDescent="0.3">
      <c r="B61" s="53">
        <v>51</v>
      </c>
      <c r="C61" s="50">
        <v>0.97575757575757571</v>
      </c>
      <c r="D61" s="27">
        <v>0.96256684491978606</v>
      </c>
      <c r="E61" s="27">
        <v>1</v>
      </c>
      <c r="F61" s="27">
        <v>1</v>
      </c>
      <c r="G61" s="33">
        <v>0.97740112994350281</v>
      </c>
      <c r="J61" s="43">
        <v>51</v>
      </c>
      <c r="K61" s="50">
        <v>24.133333333333333</v>
      </c>
      <c r="L61" s="27">
        <v>30.733333333333334</v>
      </c>
      <c r="M61" s="27">
        <v>28.566666666666666</v>
      </c>
      <c r="N61" s="27">
        <v>40.06666666666667</v>
      </c>
      <c r="O61" s="33">
        <v>32.700000000000003</v>
      </c>
      <c r="R61" s="43">
        <v>51</v>
      </c>
      <c r="S61" s="32">
        <v>0.13333333333333333</v>
      </c>
      <c r="T61" s="7">
        <v>0.13333333333333333</v>
      </c>
      <c r="U61" s="7">
        <v>0.13333333333333333</v>
      </c>
      <c r="V61" s="7">
        <v>0.13333333333333333</v>
      </c>
      <c r="W61" s="72">
        <v>0.13333333333333333</v>
      </c>
      <c r="Z61" s="43">
        <v>51</v>
      </c>
      <c r="AA61" s="32">
        <v>0</v>
      </c>
      <c r="AB61" s="7">
        <v>1.0333333333333334</v>
      </c>
      <c r="AC61" s="7">
        <v>0</v>
      </c>
      <c r="AD61" s="7">
        <v>0.3</v>
      </c>
      <c r="AE61" s="72">
        <v>3.3333333333333333E-2</v>
      </c>
    </row>
    <row r="62" spans="2:31" x14ac:dyDescent="0.3">
      <c r="B62" s="53">
        <v>52</v>
      </c>
      <c r="C62" s="50">
        <v>0.90575916230366493</v>
      </c>
      <c r="D62" s="27">
        <v>0.9731182795698925</v>
      </c>
      <c r="E62" s="27">
        <v>0.95977011494252873</v>
      </c>
      <c r="F62" s="27">
        <v>0.97237569060773477</v>
      </c>
      <c r="G62" s="33">
        <v>0.96045197740112997</v>
      </c>
      <c r="J62" s="43">
        <v>52</v>
      </c>
      <c r="K62" s="50">
        <v>24.633333333333333</v>
      </c>
      <c r="L62" s="27">
        <v>29.3</v>
      </c>
      <c r="M62" s="27">
        <v>32.56666666666667</v>
      </c>
      <c r="N62" s="27">
        <v>26.466666666666665</v>
      </c>
      <c r="O62" s="33">
        <v>35.166666666666664</v>
      </c>
      <c r="R62" s="43">
        <v>52</v>
      </c>
      <c r="S62" s="32">
        <v>0.1</v>
      </c>
      <c r="T62" s="7">
        <v>0.1</v>
      </c>
      <c r="U62" s="7">
        <v>0.13333333333333333</v>
      </c>
      <c r="V62" s="7">
        <v>0.13333333333333333</v>
      </c>
      <c r="W62" s="72">
        <v>0.13333333333333333</v>
      </c>
      <c r="Z62" s="43">
        <v>52</v>
      </c>
      <c r="AA62" s="32">
        <v>0.23333333333333334</v>
      </c>
      <c r="AB62" s="7">
        <v>0</v>
      </c>
      <c r="AC62" s="7">
        <v>0</v>
      </c>
      <c r="AD62" s="7">
        <v>0</v>
      </c>
      <c r="AE62" s="72">
        <v>0</v>
      </c>
    </row>
    <row r="63" spans="2:31" x14ac:dyDescent="0.3">
      <c r="B63" s="53">
        <v>53</v>
      </c>
      <c r="C63" s="50">
        <v>1</v>
      </c>
      <c r="D63" s="27">
        <v>1</v>
      </c>
      <c r="E63" s="27">
        <v>1</v>
      </c>
      <c r="F63" s="27">
        <v>1</v>
      </c>
      <c r="G63" s="33">
        <v>0.95238095238095233</v>
      </c>
      <c r="J63" s="43">
        <v>53</v>
      </c>
      <c r="K63" s="50">
        <v>21.266666666666666</v>
      </c>
      <c r="L63" s="27">
        <v>30.466666666666665</v>
      </c>
      <c r="M63" s="27">
        <v>24.8</v>
      </c>
      <c r="N63" s="27">
        <v>41.93333333333333</v>
      </c>
      <c r="O63" s="33">
        <v>28.5</v>
      </c>
      <c r="R63" s="43">
        <v>53</v>
      </c>
      <c r="S63" s="32">
        <v>0.13333333333333333</v>
      </c>
      <c r="T63" s="7">
        <v>0.1</v>
      </c>
      <c r="U63" s="7">
        <v>0.1</v>
      </c>
      <c r="V63" s="7">
        <v>0.13333333333333333</v>
      </c>
      <c r="W63" s="72">
        <v>0.13333333333333333</v>
      </c>
      <c r="Z63" s="43">
        <v>53</v>
      </c>
      <c r="AA63" s="32">
        <v>0.36666666666666664</v>
      </c>
      <c r="AB63" s="7">
        <v>0.43333333333333335</v>
      </c>
      <c r="AC63" s="7">
        <v>0</v>
      </c>
      <c r="AD63" s="7">
        <v>0.4</v>
      </c>
      <c r="AE63" s="72">
        <v>0</v>
      </c>
    </row>
    <row r="64" spans="2:31" x14ac:dyDescent="0.3">
      <c r="B64" s="53">
        <v>54</v>
      </c>
      <c r="C64" s="50">
        <v>0.96825396825396826</v>
      </c>
      <c r="D64" s="27">
        <v>0.91709844559585496</v>
      </c>
      <c r="E64" s="27">
        <v>0.92397660818713445</v>
      </c>
      <c r="F64" s="27">
        <v>1</v>
      </c>
      <c r="G64" s="33">
        <v>0.92268041237113407</v>
      </c>
      <c r="J64" s="43">
        <v>54</v>
      </c>
      <c r="K64" s="50">
        <v>20.633333333333333</v>
      </c>
      <c r="L64" s="27">
        <v>29.4</v>
      </c>
      <c r="M64" s="27">
        <v>29.333333333333332</v>
      </c>
      <c r="N64" s="27">
        <v>27.3</v>
      </c>
      <c r="O64" s="33">
        <v>25.166666666666668</v>
      </c>
      <c r="R64" s="43">
        <v>54</v>
      </c>
      <c r="S64" s="32">
        <v>0.1</v>
      </c>
      <c r="T64" s="7">
        <v>0.13333333333333333</v>
      </c>
      <c r="U64" s="7">
        <v>0.13333333333333333</v>
      </c>
      <c r="V64" s="7">
        <v>0.13333333333333333</v>
      </c>
      <c r="W64" s="72">
        <v>0.13333333333333333</v>
      </c>
      <c r="Z64" s="43">
        <v>54</v>
      </c>
      <c r="AA64" s="32">
        <v>6.6666666666666666E-2</v>
      </c>
      <c r="AB64" s="7">
        <v>0.13333333333333333</v>
      </c>
      <c r="AC64" s="7">
        <v>0.26666666666666666</v>
      </c>
      <c r="AD64" s="7">
        <v>0.2</v>
      </c>
      <c r="AE64" s="72">
        <v>0.2</v>
      </c>
    </row>
    <row r="65" spans="2:31" x14ac:dyDescent="0.3">
      <c r="B65" s="53">
        <v>55</v>
      </c>
      <c r="C65" s="50">
        <v>0.93650793650793651</v>
      </c>
      <c r="D65" s="27">
        <v>0.95833333333333337</v>
      </c>
      <c r="E65" s="27">
        <v>0.98870056497175141</v>
      </c>
      <c r="F65" s="27">
        <v>0.99450549450549453</v>
      </c>
      <c r="G65" s="33">
        <v>0.98421052631578942</v>
      </c>
      <c r="J65" s="43">
        <v>55</v>
      </c>
      <c r="K65" s="50">
        <v>25.266666666666666</v>
      </c>
      <c r="L65" s="27">
        <v>27.766666666666666</v>
      </c>
      <c r="M65" s="27">
        <v>33.56666666666667</v>
      </c>
      <c r="N65" s="27">
        <v>27.133333333333333</v>
      </c>
      <c r="O65" s="33">
        <v>33.06666666666667</v>
      </c>
      <c r="R65" s="43">
        <v>55</v>
      </c>
      <c r="S65" s="32">
        <v>0.13333333333333333</v>
      </c>
      <c r="T65" s="7">
        <v>0.13333333333333333</v>
      </c>
      <c r="U65" s="7">
        <v>0.1</v>
      </c>
      <c r="V65" s="7">
        <v>0.13333333333333333</v>
      </c>
      <c r="W65" s="72">
        <v>0.13333333333333333</v>
      </c>
      <c r="Z65" s="43">
        <v>55</v>
      </c>
      <c r="AA65" s="32">
        <v>0.26666666666666666</v>
      </c>
      <c r="AB65" s="7">
        <v>0</v>
      </c>
      <c r="AC65" s="7">
        <v>0</v>
      </c>
      <c r="AD65" s="7">
        <v>0.23333333333333334</v>
      </c>
      <c r="AE65" s="72">
        <v>0.33333333333333331</v>
      </c>
    </row>
    <row r="66" spans="2:31" x14ac:dyDescent="0.3">
      <c r="B66" s="53">
        <v>56</v>
      </c>
      <c r="C66" s="50">
        <v>0.92613636363636365</v>
      </c>
      <c r="D66" s="27">
        <v>1</v>
      </c>
      <c r="E66" s="27">
        <v>0.99447513812154698</v>
      </c>
      <c r="F66" s="27">
        <v>1</v>
      </c>
      <c r="G66" s="33">
        <v>0.97395833333333337</v>
      </c>
      <c r="J66" s="43">
        <v>56</v>
      </c>
      <c r="K66" s="50">
        <v>23.633333333333333</v>
      </c>
      <c r="L66" s="27">
        <v>23.733333333333334</v>
      </c>
      <c r="M66" s="27">
        <v>35.966666666666669</v>
      </c>
      <c r="N66" s="27">
        <v>36.133333333333333</v>
      </c>
      <c r="O66" s="33">
        <v>34.5</v>
      </c>
      <c r="R66" s="43">
        <v>56</v>
      </c>
      <c r="S66" s="32">
        <v>0.1</v>
      </c>
      <c r="T66" s="7">
        <v>0.13333333333333333</v>
      </c>
      <c r="U66" s="7">
        <v>0.13333333333333333</v>
      </c>
      <c r="V66" s="7">
        <v>0.13333333333333333</v>
      </c>
      <c r="W66" s="72">
        <v>0.13333333333333333</v>
      </c>
      <c r="Z66" s="43">
        <v>56</v>
      </c>
      <c r="AA66" s="32">
        <v>0</v>
      </c>
      <c r="AB66" s="7">
        <v>0</v>
      </c>
      <c r="AC66" s="7">
        <v>0.23333333333333334</v>
      </c>
      <c r="AD66" s="7">
        <v>6.6666666666666666E-2</v>
      </c>
      <c r="AE66" s="72">
        <v>0.16666666666666666</v>
      </c>
    </row>
    <row r="67" spans="2:31" x14ac:dyDescent="0.3">
      <c r="B67" s="53">
        <v>57</v>
      </c>
      <c r="C67" s="50">
        <v>0.9887640449438202</v>
      </c>
      <c r="D67" s="27">
        <v>1</v>
      </c>
      <c r="E67" s="27">
        <v>0.94578313253012047</v>
      </c>
      <c r="F67" s="27">
        <v>0.93641618497109824</v>
      </c>
      <c r="G67" s="33">
        <v>0.96195652173913049</v>
      </c>
      <c r="J67" s="43">
        <v>57</v>
      </c>
      <c r="K67" s="50">
        <v>22.4</v>
      </c>
      <c r="L67" s="27">
        <v>32.733333333333334</v>
      </c>
      <c r="M67" s="27">
        <v>27.266666666666666</v>
      </c>
      <c r="N67" s="27">
        <v>31.333333333333332</v>
      </c>
      <c r="O67" s="33">
        <v>27.333333333333332</v>
      </c>
      <c r="R67" s="43">
        <v>57</v>
      </c>
      <c r="S67" s="32">
        <v>0.1</v>
      </c>
      <c r="T67" s="7">
        <v>0.13333333333333333</v>
      </c>
      <c r="U67" s="7">
        <v>0.13333333333333333</v>
      </c>
      <c r="V67" s="7">
        <v>0.13333333333333333</v>
      </c>
      <c r="W67" s="72">
        <v>0.13333333333333333</v>
      </c>
      <c r="Z67" s="43">
        <v>57</v>
      </c>
      <c r="AA67" s="32">
        <v>0.16666666666666666</v>
      </c>
      <c r="AB67" s="7">
        <v>0</v>
      </c>
      <c r="AC67" s="7">
        <v>0</v>
      </c>
      <c r="AD67" s="7">
        <v>0.4</v>
      </c>
      <c r="AE67" s="72">
        <v>0.16666666666666666</v>
      </c>
    </row>
    <row r="68" spans="2:31" x14ac:dyDescent="0.3">
      <c r="B68" s="53">
        <v>58</v>
      </c>
      <c r="C68" s="50">
        <v>0.98843930635838151</v>
      </c>
      <c r="D68" s="27">
        <v>1</v>
      </c>
      <c r="E68" s="27">
        <v>1</v>
      </c>
      <c r="F68" s="27">
        <v>1</v>
      </c>
      <c r="G68" s="33">
        <v>0.98882681564245811</v>
      </c>
      <c r="J68" s="43">
        <v>58</v>
      </c>
      <c r="K68" s="50">
        <v>26.4</v>
      </c>
      <c r="L68" s="27">
        <v>31</v>
      </c>
      <c r="M68" s="27">
        <v>27.9</v>
      </c>
      <c r="N68" s="27">
        <v>31.266666666666666</v>
      </c>
      <c r="O68" s="33">
        <v>33.833333333333336</v>
      </c>
      <c r="R68" s="43">
        <v>58</v>
      </c>
      <c r="S68" s="32">
        <v>0.13333333333333333</v>
      </c>
      <c r="T68" s="7">
        <v>0.13333333333333333</v>
      </c>
      <c r="U68" s="7">
        <v>0.13333333333333333</v>
      </c>
      <c r="V68" s="7">
        <v>0.13333333333333333</v>
      </c>
      <c r="W68" s="72">
        <v>0.13333333333333333</v>
      </c>
      <c r="Z68" s="43">
        <v>58</v>
      </c>
      <c r="AA68" s="32">
        <v>6.6666666666666666E-2</v>
      </c>
      <c r="AB68" s="7">
        <v>0</v>
      </c>
      <c r="AC68" s="7">
        <v>0</v>
      </c>
      <c r="AD68" s="7">
        <v>6.6666666666666666E-2</v>
      </c>
      <c r="AE68" s="72">
        <v>0</v>
      </c>
    </row>
    <row r="69" spans="2:31" x14ac:dyDescent="0.3">
      <c r="B69" s="53">
        <v>59</v>
      </c>
      <c r="C69" s="50">
        <v>0.98895027624309395</v>
      </c>
      <c r="D69" s="27">
        <v>0.97267759562841527</v>
      </c>
      <c r="E69" s="27">
        <v>0.90860215053763438</v>
      </c>
      <c r="F69" s="27">
        <v>0.89583333333333337</v>
      </c>
      <c r="G69" s="33">
        <v>1</v>
      </c>
      <c r="J69" s="43">
        <v>59</v>
      </c>
      <c r="K69" s="50">
        <v>24.033333333333335</v>
      </c>
      <c r="L69" s="27">
        <v>23.433333333333334</v>
      </c>
      <c r="M69" s="27">
        <v>25.833333333333332</v>
      </c>
      <c r="N69" s="27">
        <v>30</v>
      </c>
      <c r="O69" s="33">
        <v>26.5</v>
      </c>
      <c r="R69" s="43">
        <v>59</v>
      </c>
      <c r="S69" s="32">
        <v>0.13333333333333333</v>
      </c>
      <c r="T69" s="7">
        <v>0.13333333333333333</v>
      </c>
      <c r="U69" s="7">
        <v>0.1</v>
      </c>
      <c r="V69" s="7">
        <v>0.13333333333333333</v>
      </c>
      <c r="W69" s="72">
        <v>0.13333333333333333</v>
      </c>
      <c r="Z69" s="43">
        <v>59</v>
      </c>
      <c r="AA69" s="32">
        <v>0</v>
      </c>
      <c r="AB69" s="7">
        <v>0</v>
      </c>
      <c r="AC69" s="7">
        <v>0</v>
      </c>
      <c r="AD69" s="7">
        <v>0.1</v>
      </c>
      <c r="AE69" s="72">
        <v>0.1</v>
      </c>
    </row>
    <row r="70" spans="2:31" x14ac:dyDescent="0.3">
      <c r="B70" s="53">
        <v>60</v>
      </c>
      <c r="C70" s="50">
        <v>0.98882681564245811</v>
      </c>
      <c r="D70" s="27">
        <v>0.93023255813953487</v>
      </c>
      <c r="E70" s="27">
        <v>0.92972972972972978</v>
      </c>
      <c r="F70" s="27">
        <v>0.96045197740112997</v>
      </c>
      <c r="G70" s="33">
        <v>1</v>
      </c>
      <c r="J70" s="43">
        <v>60</v>
      </c>
      <c r="K70" s="50">
        <v>27.233333333333334</v>
      </c>
      <c r="L70" s="27">
        <v>26.1</v>
      </c>
      <c r="M70" s="27">
        <v>31.1</v>
      </c>
      <c r="N70" s="27">
        <v>39.299999999999997</v>
      </c>
      <c r="O70" s="33">
        <v>34.93333333333333</v>
      </c>
      <c r="R70" s="43">
        <v>60</v>
      </c>
      <c r="S70" s="32">
        <v>0.1</v>
      </c>
      <c r="T70" s="7">
        <v>0.1</v>
      </c>
      <c r="U70" s="7">
        <v>0.13333333333333333</v>
      </c>
      <c r="V70" s="7">
        <v>0.1</v>
      </c>
      <c r="W70" s="72">
        <v>0.13333333333333333</v>
      </c>
      <c r="Z70" s="43">
        <v>60</v>
      </c>
      <c r="AA70" s="32">
        <v>0</v>
      </c>
      <c r="AB70" s="7">
        <v>0.33333333333333331</v>
      </c>
      <c r="AC70" s="7">
        <v>0.3</v>
      </c>
      <c r="AD70" s="7">
        <v>6.6666666666666666E-2</v>
      </c>
      <c r="AE70" s="72">
        <v>0</v>
      </c>
    </row>
    <row r="71" spans="2:31" x14ac:dyDescent="0.3">
      <c r="B71" s="53">
        <v>61</v>
      </c>
      <c r="C71" s="50">
        <v>0.97340425531914898</v>
      </c>
      <c r="D71" s="27">
        <v>0.95744680851063835</v>
      </c>
      <c r="E71" s="27">
        <v>1</v>
      </c>
      <c r="F71" s="27">
        <v>1</v>
      </c>
      <c r="G71" s="33">
        <v>1</v>
      </c>
      <c r="J71" s="43">
        <v>61</v>
      </c>
      <c r="K71" s="50">
        <v>27.133333333333333</v>
      </c>
      <c r="L71" s="27">
        <v>28.966666666666665</v>
      </c>
      <c r="M71" s="27">
        <v>26.333333333333332</v>
      </c>
      <c r="N71" s="27">
        <v>30.566666666666666</v>
      </c>
      <c r="O71" s="33">
        <v>24.933333333333334</v>
      </c>
      <c r="R71" s="43">
        <v>61</v>
      </c>
      <c r="S71" s="32">
        <v>0.1</v>
      </c>
      <c r="T71" s="7">
        <v>0.1</v>
      </c>
      <c r="U71" s="7">
        <v>0.13333333333333333</v>
      </c>
      <c r="V71" s="7">
        <v>0.13333333333333333</v>
      </c>
      <c r="W71" s="72">
        <v>0.13333333333333333</v>
      </c>
      <c r="Z71" s="43">
        <v>61</v>
      </c>
      <c r="AA71" s="32">
        <v>1.1333333333333333</v>
      </c>
      <c r="AB71" s="7">
        <v>0.33333333333333331</v>
      </c>
      <c r="AC71" s="7">
        <v>0</v>
      </c>
      <c r="AD71" s="7">
        <v>0.1</v>
      </c>
      <c r="AE71" s="72">
        <v>0.13333333333333333</v>
      </c>
    </row>
    <row r="72" spans="2:31" x14ac:dyDescent="0.3">
      <c r="B72" s="53">
        <v>62</v>
      </c>
      <c r="C72" s="50">
        <v>0.91758241758241754</v>
      </c>
      <c r="D72" s="27">
        <v>0.99484536082474229</v>
      </c>
      <c r="E72" s="27">
        <v>0.9821428571428571</v>
      </c>
      <c r="F72" s="27">
        <v>0.94764397905759157</v>
      </c>
      <c r="G72" s="33">
        <v>1</v>
      </c>
      <c r="J72" s="43">
        <v>62</v>
      </c>
      <c r="K72" s="50">
        <v>23.1</v>
      </c>
      <c r="L72" s="27">
        <v>24.633333333333333</v>
      </c>
      <c r="M72" s="27">
        <v>24.533333333333335</v>
      </c>
      <c r="N72" s="27">
        <v>30.733333333333334</v>
      </c>
      <c r="O72" s="33">
        <v>33.200000000000003</v>
      </c>
      <c r="R72" s="43">
        <v>62</v>
      </c>
      <c r="S72" s="32">
        <v>0.1</v>
      </c>
      <c r="T72" s="7">
        <v>0.1</v>
      </c>
      <c r="U72" s="7">
        <v>0.13333333333333333</v>
      </c>
      <c r="V72" s="7">
        <v>0.13333333333333333</v>
      </c>
      <c r="W72" s="72">
        <v>0.13333333333333333</v>
      </c>
      <c r="Z72" s="43">
        <v>62</v>
      </c>
      <c r="AA72" s="32">
        <v>3.3333333333333333E-2</v>
      </c>
      <c r="AB72" s="7">
        <v>0</v>
      </c>
      <c r="AC72" s="7">
        <v>0.4</v>
      </c>
      <c r="AD72" s="7">
        <v>0.16666666666666666</v>
      </c>
      <c r="AE72" s="72">
        <v>0.3</v>
      </c>
    </row>
    <row r="73" spans="2:31" x14ac:dyDescent="0.3">
      <c r="B73" s="53">
        <v>63</v>
      </c>
      <c r="C73" s="50">
        <v>0.96449704142011838</v>
      </c>
      <c r="D73" s="27">
        <v>1</v>
      </c>
      <c r="E73" s="27">
        <v>0.96825396825396826</v>
      </c>
      <c r="F73" s="27">
        <v>0.97790055248618779</v>
      </c>
      <c r="G73" s="33">
        <v>1</v>
      </c>
      <c r="J73" s="43">
        <v>63</v>
      </c>
      <c r="K73" s="50">
        <v>28.933333333333334</v>
      </c>
      <c r="L73" s="27">
        <v>31.4</v>
      </c>
      <c r="M73" s="27">
        <v>30.133333333333333</v>
      </c>
      <c r="N73" s="27">
        <v>26.533333333333335</v>
      </c>
      <c r="O73" s="33">
        <v>25.033333333333335</v>
      </c>
      <c r="R73" s="43">
        <v>63</v>
      </c>
      <c r="S73" s="32">
        <v>0.13333333333333333</v>
      </c>
      <c r="T73" s="7">
        <v>0.1</v>
      </c>
      <c r="U73" s="7">
        <v>0.1</v>
      </c>
      <c r="V73" s="7">
        <v>0.13333333333333333</v>
      </c>
      <c r="W73" s="72">
        <v>0.13333333333333333</v>
      </c>
      <c r="Z73" s="43">
        <v>63</v>
      </c>
      <c r="AA73" s="32">
        <v>0.5</v>
      </c>
      <c r="AB73" s="7">
        <v>3.3333333333333333E-2</v>
      </c>
      <c r="AC73" s="7">
        <v>0</v>
      </c>
      <c r="AD73" s="7">
        <v>0</v>
      </c>
      <c r="AE73" s="72">
        <v>0.6</v>
      </c>
    </row>
    <row r="74" spans="2:31" x14ac:dyDescent="0.3">
      <c r="B74" s="53">
        <v>64</v>
      </c>
      <c r="C74" s="50">
        <v>0.98863636363636365</v>
      </c>
      <c r="D74" s="27">
        <v>1</v>
      </c>
      <c r="E74" s="27">
        <v>1</v>
      </c>
      <c r="F74" s="27">
        <v>0.91860465116279066</v>
      </c>
      <c r="G74" s="33">
        <v>1</v>
      </c>
      <c r="J74" s="43">
        <v>64</v>
      </c>
      <c r="K74" s="50">
        <v>20</v>
      </c>
      <c r="L74" s="27">
        <v>30.733333333333334</v>
      </c>
      <c r="M74" s="27">
        <v>25.2</v>
      </c>
      <c r="N74" s="27">
        <v>27.2</v>
      </c>
      <c r="O74" s="33">
        <v>37.833333333333336</v>
      </c>
      <c r="R74" s="43">
        <v>64</v>
      </c>
      <c r="S74" s="32">
        <v>0.13333333333333333</v>
      </c>
      <c r="T74" s="7">
        <v>0.13333333333333333</v>
      </c>
      <c r="U74" s="7">
        <v>0.13333333333333333</v>
      </c>
      <c r="V74" s="7">
        <v>0.13333333333333333</v>
      </c>
      <c r="W74" s="72">
        <v>0.13333333333333333</v>
      </c>
      <c r="Z74" s="43">
        <v>64</v>
      </c>
      <c r="AA74" s="32">
        <v>0</v>
      </c>
      <c r="AB74" s="7">
        <v>0</v>
      </c>
      <c r="AC74" s="7">
        <v>0</v>
      </c>
      <c r="AD74" s="7">
        <v>0.23333333333333334</v>
      </c>
      <c r="AE74" s="72">
        <v>0</v>
      </c>
    </row>
    <row r="75" spans="2:31" x14ac:dyDescent="0.3">
      <c r="B75" s="53">
        <v>65</v>
      </c>
      <c r="C75" s="50">
        <v>0.8883248730964467</v>
      </c>
      <c r="D75" s="27">
        <v>1</v>
      </c>
      <c r="E75" s="27">
        <v>0.9438202247191011</v>
      </c>
      <c r="F75" s="27">
        <v>1</v>
      </c>
      <c r="G75" s="33">
        <v>1</v>
      </c>
      <c r="J75" s="43">
        <v>65</v>
      </c>
      <c r="K75" s="50">
        <v>23.433333333333334</v>
      </c>
      <c r="L75" s="27">
        <v>24.2</v>
      </c>
      <c r="M75" s="27">
        <v>25.533333333333335</v>
      </c>
      <c r="N75" s="27">
        <v>31</v>
      </c>
      <c r="O75" s="33">
        <v>29.2</v>
      </c>
      <c r="R75" s="43">
        <v>65</v>
      </c>
      <c r="S75" s="32">
        <v>0.13333333333333333</v>
      </c>
      <c r="T75" s="7">
        <v>0.13333333333333333</v>
      </c>
      <c r="U75" s="7">
        <v>0.13333333333333333</v>
      </c>
      <c r="V75" s="7">
        <v>0.13333333333333333</v>
      </c>
      <c r="W75" s="72">
        <v>0.13333333333333333</v>
      </c>
      <c r="Z75" s="43">
        <v>65</v>
      </c>
      <c r="AA75" s="32">
        <v>0.56666666666666665</v>
      </c>
      <c r="AB75" s="7">
        <v>0.3</v>
      </c>
      <c r="AC75" s="7">
        <v>6.6666666666666666E-2</v>
      </c>
      <c r="AD75" s="7">
        <v>0</v>
      </c>
      <c r="AE75" s="72">
        <v>0.36666666666666664</v>
      </c>
    </row>
    <row r="76" spans="2:31" x14ac:dyDescent="0.3">
      <c r="B76" s="53">
        <v>66</v>
      </c>
      <c r="C76" s="50">
        <v>0.94318181818181823</v>
      </c>
      <c r="D76" s="27">
        <v>0.88957055214723924</v>
      </c>
      <c r="E76" s="27">
        <v>0.93814432989690721</v>
      </c>
      <c r="F76" s="27">
        <v>0.94011976047904189</v>
      </c>
      <c r="G76" s="33">
        <v>1</v>
      </c>
      <c r="J76" s="43">
        <v>66</v>
      </c>
      <c r="K76" s="50">
        <v>28.333333333333332</v>
      </c>
      <c r="L76" s="27">
        <v>27.833333333333332</v>
      </c>
      <c r="M76" s="27">
        <v>29.566666666666666</v>
      </c>
      <c r="N76" s="27">
        <v>35.299999999999997</v>
      </c>
      <c r="O76" s="33">
        <v>28.166666666666668</v>
      </c>
      <c r="R76" s="43">
        <v>66</v>
      </c>
      <c r="S76" s="32">
        <v>0.13333333333333333</v>
      </c>
      <c r="T76" s="7">
        <v>0.13333333333333333</v>
      </c>
      <c r="U76" s="7">
        <v>0.13333333333333333</v>
      </c>
      <c r="V76" s="7">
        <v>0.13333333333333333</v>
      </c>
      <c r="W76" s="72">
        <v>0.13333333333333333</v>
      </c>
      <c r="Z76" s="43">
        <v>66</v>
      </c>
      <c r="AA76" s="32">
        <v>0</v>
      </c>
      <c r="AB76" s="7">
        <v>0</v>
      </c>
      <c r="AC76" s="7">
        <v>0.13333333333333333</v>
      </c>
      <c r="AD76" s="7">
        <v>0</v>
      </c>
      <c r="AE76" s="72">
        <v>0</v>
      </c>
    </row>
    <row r="77" spans="2:31" x14ac:dyDescent="0.3">
      <c r="B77" s="53">
        <v>67</v>
      </c>
      <c r="C77" s="50">
        <v>0.91847826086956519</v>
      </c>
      <c r="D77" s="27">
        <v>0.92391304347826086</v>
      </c>
      <c r="E77" s="27">
        <v>1</v>
      </c>
      <c r="F77" s="27">
        <v>1</v>
      </c>
      <c r="G77" s="33">
        <v>1</v>
      </c>
      <c r="J77" s="43">
        <v>67</v>
      </c>
      <c r="K77" s="50">
        <v>24.566666666666666</v>
      </c>
      <c r="L77" s="27">
        <v>22.533333333333335</v>
      </c>
      <c r="M77" s="27">
        <v>22.066666666666666</v>
      </c>
      <c r="N77" s="27">
        <v>33.200000000000003</v>
      </c>
      <c r="O77" s="33">
        <v>29.366666666666667</v>
      </c>
      <c r="R77" s="43">
        <v>67</v>
      </c>
      <c r="S77" s="32">
        <v>0.1</v>
      </c>
      <c r="T77" s="7">
        <v>0.13333333333333333</v>
      </c>
      <c r="U77" s="7">
        <v>0.13333333333333333</v>
      </c>
      <c r="V77" s="7">
        <v>0.13333333333333333</v>
      </c>
      <c r="W77" s="72">
        <v>0.13333333333333333</v>
      </c>
      <c r="Z77" s="43">
        <v>67</v>
      </c>
      <c r="AA77" s="32">
        <v>0.36666666666666664</v>
      </c>
      <c r="AB77" s="7">
        <v>0</v>
      </c>
      <c r="AC77" s="7">
        <v>0.1</v>
      </c>
      <c r="AD77" s="7">
        <v>0</v>
      </c>
      <c r="AE77" s="72">
        <v>0.1</v>
      </c>
    </row>
    <row r="78" spans="2:31" x14ac:dyDescent="0.3">
      <c r="B78" s="53">
        <v>68</v>
      </c>
      <c r="C78" s="50">
        <v>0.97499999999999998</v>
      </c>
      <c r="D78" s="27">
        <v>1</v>
      </c>
      <c r="E78" s="27">
        <v>0.96089385474860334</v>
      </c>
      <c r="F78" s="27">
        <v>1</v>
      </c>
      <c r="G78" s="33">
        <v>0.98285714285714287</v>
      </c>
      <c r="J78" s="43">
        <v>68</v>
      </c>
      <c r="K78" s="50">
        <v>22.133333333333333</v>
      </c>
      <c r="L78" s="27">
        <v>27.333333333333332</v>
      </c>
      <c r="M78" s="27">
        <v>27.966666666666665</v>
      </c>
      <c r="N78" s="27">
        <v>34.366666666666667</v>
      </c>
      <c r="O78" s="33">
        <v>35.033333333333331</v>
      </c>
      <c r="R78" s="43">
        <v>68</v>
      </c>
      <c r="S78" s="32">
        <v>0.13333333333333333</v>
      </c>
      <c r="T78" s="7">
        <v>0.13333333333333333</v>
      </c>
      <c r="U78" s="7">
        <v>0.13333333333333333</v>
      </c>
      <c r="V78" s="7">
        <v>0.13333333333333333</v>
      </c>
      <c r="W78" s="72">
        <v>0.13333333333333333</v>
      </c>
      <c r="Z78" s="43">
        <v>68</v>
      </c>
      <c r="AA78" s="32">
        <v>0.13333333333333333</v>
      </c>
      <c r="AB78" s="7">
        <v>0.33333333333333331</v>
      </c>
      <c r="AC78" s="7">
        <v>0.16666666666666666</v>
      </c>
      <c r="AD78" s="7">
        <v>0</v>
      </c>
      <c r="AE78" s="72">
        <v>0</v>
      </c>
    </row>
    <row r="79" spans="2:31" x14ac:dyDescent="0.3">
      <c r="B79" s="53">
        <v>69</v>
      </c>
      <c r="C79" s="50">
        <v>1</v>
      </c>
      <c r="D79" s="27">
        <v>0.98757763975155277</v>
      </c>
      <c r="E79" s="27">
        <v>1</v>
      </c>
      <c r="F79" s="27">
        <v>0.95287958115183247</v>
      </c>
      <c r="G79" s="33">
        <v>0.98963730569948183</v>
      </c>
      <c r="J79" s="43">
        <v>69</v>
      </c>
      <c r="K79" s="50">
        <v>24.733333333333334</v>
      </c>
      <c r="L79" s="27">
        <v>18.633333333333333</v>
      </c>
      <c r="M79" s="27">
        <v>30.8</v>
      </c>
      <c r="N79" s="27">
        <v>28.2</v>
      </c>
      <c r="O79" s="33">
        <v>26.433333333333334</v>
      </c>
      <c r="R79" s="43">
        <v>69</v>
      </c>
      <c r="S79" s="32">
        <v>0.13333333333333333</v>
      </c>
      <c r="T79" s="7">
        <v>0.13333333333333333</v>
      </c>
      <c r="U79" s="7">
        <v>0.13333333333333333</v>
      </c>
      <c r="V79" s="7">
        <v>0.13333333333333333</v>
      </c>
      <c r="W79" s="72">
        <v>0.13333333333333333</v>
      </c>
      <c r="Z79" s="43">
        <v>69</v>
      </c>
      <c r="AA79" s="32">
        <v>0.2</v>
      </c>
      <c r="AB79" s="7">
        <v>0</v>
      </c>
      <c r="AC79" s="7">
        <v>0.56666666666666665</v>
      </c>
      <c r="AD79" s="7">
        <v>0.33333333333333331</v>
      </c>
      <c r="AE79" s="72">
        <v>0</v>
      </c>
    </row>
    <row r="80" spans="2:31" x14ac:dyDescent="0.3">
      <c r="B80" s="53">
        <v>70</v>
      </c>
      <c r="C80" s="50">
        <v>0.91061452513966479</v>
      </c>
      <c r="D80" s="27">
        <v>0.9285714285714286</v>
      </c>
      <c r="E80" s="27">
        <v>1</v>
      </c>
      <c r="F80" s="27">
        <v>1</v>
      </c>
      <c r="G80" s="33">
        <v>0.88524590163934425</v>
      </c>
      <c r="J80" s="43">
        <v>70</v>
      </c>
      <c r="K80" s="50">
        <v>30.8</v>
      </c>
      <c r="L80" s="27">
        <v>26.9</v>
      </c>
      <c r="M80" s="27">
        <v>26.266666666666666</v>
      </c>
      <c r="N80" s="27">
        <v>23.7</v>
      </c>
      <c r="O80" s="33">
        <v>34</v>
      </c>
      <c r="R80" s="43">
        <v>70</v>
      </c>
      <c r="S80" s="32">
        <v>0.1</v>
      </c>
      <c r="T80" s="7">
        <v>0.1</v>
      </c>
      <c r="U80" s="7">
        <v>0.13333333333333333</v>
      </c>
      <c r="V80" s="7">
        <v>0.13333333333333333</v>
      </c>
      <c r="W80" s="72">
        <v>0.13333333333333333</v>
      </c>
      <c r="Z80" s="43">
        <v>70</v>
      </c>
      <c r="AA80" s="32">
        <v>0.5</v>
      </c>
      <c r="AB80" s="7">
        <v>0.43333333333333335</v>
      </c>
      <c r="AC80" s="7">
        <v>0.3</v>
      </c>
      <c r="AD80" s="7">
        <v>0.2</v>
      </c>
      <c r="AE80" s="72">
        <v>0</v>
      </c>
    </row>
    <row r="81" spans="2:31" x14ac:dyDescent="0.3">
      <c r="B81" s="53">
        <v>71</v>
      </c>
      <c r="C81" s="50">
        <v>0.91836734693877553</v>
      </c>
      <c r="D81" s="27">
        <v>0.97959183673469385</v>
      </c>
      <c r="E81" s="27">
        <v>0.92021276595744683</v>
      </c>
      <c r="F81" s="27">
        <v>1</v>
      </c>
      <c r="G81" s="33">
        <v>1</v>
      </c>
      <c r="J81" s="43">
        <v>71</v>
      </c>
      <c r="K81" s="50">
        <v>20.433333333333334</v>
      </c>
      <c r="L81" s="27">
        <v>26.9</v>
      </c>
      <c r="M81" s="27">
        <v>29.166666666666668</v>
      </c>
      <c r="N81" s="27">
        <v>33.266666666666666</v>
      </c>
      <c r="O81" s="33">
        <v>29.6</v>
      </c>
      <c r="R81" s="43">
        <v>71</v>
      </c>
      <c r="S81" s="32">
        <v>0.1</v>
      </c>
      <c r="T81" s="7">
        <v>0.13333333333333333</v>
      </c>
      <c r="U81" s="7">
        <v>0.13333333333333333</v>
      </c>
      <c r="V81" s="7">
        <v>0.13333333333333333</v>
      </c>
      <c r="W81" s="72">
        <v>0.13333333333333333</v>
      </c>
      <c r="Z81" s="43">
        <v>71</v>
      </c>
      <c r="AA81" s="32">
        <v>0.26666666666666666</v>
      </c>
      <c r="AB81" s="7">
        <v>0.6333333333333333</v>
      </c>
      <c r="AC81" s="7">
        <v>0</v>
      </c>
      <c r="AD81" s="7">
        <v>0</v>
      </c>
      <c r="AE81" s="72">
        <v>3.3333333333333333E-2</v>
      </c>
    </row>
    <row r="82" spans="2:31" x14ac:dyDescent="0.3">
      <c r="B82" s="53">
        <v>72</v>
      </c>
      <c r="C82" s="50">
        <v>0.95675675675675675</v>
      </c>
      <c r="D82" s="27">
        <v>1</v>
      </c>
      <c r="E82" s="27">
        <v>1</v>
      </c>
      <c r="F82" s="27">
        <v>0.98837209302325579</v>
      </c>
      <c r="G82" s="33">
        <v>0.97237569060773477</v>
      </c>
      <c r="J82" s="43">
        <v>72</v>
      </c>
      <c r="K82" s="50">
        <v>27</v>
      </c>
      <c r="L82" s="27">
        <v>31.833333333333332</v>
      </c>
      <c r="M82" s="27">
        <v>27.8</v>
      </c>
      <c r="N82" s="27">
        <v>32.133333333333333</v>
      </c>
      <c r="O82" s="33">
        <v>32.133333333333333</v>
      </c>
      <c r="R82" s="43">
        <v>72</v>
      </c>
      <c r="S82" s="32">
        <v>0.1</v>
      </c>
      <c r="T82" s="7">
        <v>0.1</v>
      </c>
      <c r="U82" s="7">
        <v>0.13333333333333333</v>
      </c>
      <c r="V82" s="7">
        <v>0.13333333333333333</v>
      </c>
      <c r="W82" s="72">
        <v>0.13333333333333333</v>
      </c>
      <c r="Z82" s="43">
        <v>72</v>
      </c>
      <c r="AA82" s="32">
        <v>0.53333333333333333</v>
      </c>
      <c r="AB82" s="7">
        <v>0.6333333333333333</v>
      </c>
      <c r="AC82" s="7">
        <v>0</v>
      </c>
      <c r="AD82" s="7">
        <v>6.6666666666666666E-2</v>
      </c>
      <c r="AE82" s="72">
        <v>0.13333333333333333</v>
      </c>
    </row>
    <row r="83" spans="2:31" x14ac:dyDescent="0.3">
      <c r="B83" s="53">
        <v>73</v>
      </c>
      <c r="C83" s="50">
        <v>0.95375722543352603</v>
      </c>
      <c r="D83" s="27">
        <v>0.7831325301204819</v>
      </c>
      <c r="E83" s="27">
        <v>0.93085106382978722</v>
      </c>
      <c r="F83" s="27">
        <v>1</v>
      </c>
      <c r="G83" s="33">
        <v>0.95767195767195767</v>
      </c>
      <c r="J83" s="43">
        <v>73</v>
      </c>
      <c r="K83" s="50">
        <v>32.166666666666664</v>
      </c>
      <c r="L83" s="27">
        <v>25.8</v>
      </c>
      <c r="M83" s="27">
        <v>29.333333333333332</v>
      </c>
      <c r="N83" s="27">
        <v>30.2</v>
      </c>
      <c r="O83" s="33">
        <v>37.133333333333333</v>
      </c>
      <c r="R83" s="43">
        <v>73</v>
      </c>
      <c r="S83" s="32">
        <v>0.13333333333333333</v>
      </c>
      <c r="T83" s="7">
        <v>0.1</v>
      </c>
      <c r="U83" s="7">
        <v>0.13333333333333333</v>
      </c>
      <c r="V83" s="7">
        <v>0.13333333333333333</v>
      </c>
      <c r="W83" s="72">
        <v>0.13333333333333333</v>
      </c>
      <c r="Z83" s="43">
        <v>73</v>
      </c>
      <c r="AA83" s="32">
        <v>0</v>
      </c>
      <c r="AB83" s="7">
        <v>0</v>
      </c>
      <c r="AC83" s="7">
        <v>0.43333333333333335</v>
      </c>
      <c r="AD83" s="7">
        <v>0</v>
      </c>
      <c r="AE83" s="72">
        <v>0.66666666666666663</v>
      </c>
    </row>
    <row r="84" spans="2:31" x14ac:dyDescent="0.3">
      <c r="B84" s="53">
        <v>74</v>
      </c>
      <c r="C84" s="50">
        <v>0.84042553191489366</v>
      </c>
      <c r="D84" s="27">
        <v>0.96951219512195119</v>
      </c>
      <c r="E84" s="27">
        <v>0.91666666666666663</v>
      </c>
      <c r="F84" s="27">
        <v>1</v>
      </c>
      <c r="G84" s="33">
        <v>1</v>
      </c>
      <c r="J84" s="43">
        <v>74</v>
      </c>
      <c r="K84" s="50">
        <v>24.1</v>
      </c>
      <c r="L84" s="27">
        <v>28.266666666666666</v>
      </c>
      <c r="M84" s="27">
        <v>30.266666666666666</v>
      </c>
      <c r="N84" s="27">
        <v>29.233333333333334</v>
      </c>
      <c r="O84" s="33">
        <v>30.566666666666666</v>
      </c>
      <c r="R84" s="43">
        <v>74</v>
      </c>
      <c r="S84" s="32">
        <v>0.1</v>
      </c>
      <c r="T84" s="7">
        <v>0.13333333333333333</v>
      </c>
      <c r="U84" s="7">
        <v>0.13333333333333333</v>
      </c>
      <c r="V84" s="7">
        <v>0.1</v>
      </c>
      <c r="W84" s="72">
        <v>0.13333333333333333</v>
      </c>
      <c r="Z84" s="43">
        <v>74</v>
      </c>
      <c r="AA84" s="32">
        <v>0.2</v>
      </c>
      <c r="AB84" s="7">
        <v>0.6</v>
      </c>
      <c r="AC84" s="7">
        <v>0</v>
      </c>
      <c r="AD84" s="7">
        <v>0.23333333333333334</v>
      </c>
      <c r="AE84" s="72">
        <v>0</v>
      </c>
    </row>
    <row r="85" spans="2:31" x14ac:dyDescent="0.3">
      <c r="B85" s="53">
        <v>75</v>
      </c>
      <c r="C85" s="50">
        <v>0.93370165745856348</v>
      </c>
      <c r="D85" s="27">
        <v>1</v>
      </c>
      <c r="E85" s="27">
        <v>1</v>
      </c>
      <c r="F85" s="27">
        <v>0.95744680851063835</v>
      </c>
      <c r="G85" s="33">
        <v>0.97860962566844922</v>
      </c>
      <c r="J85" s="43">
        <v>75</v>
      </c>
      <c r="K85" s="50">
        <v>25.1</v>
      </c>
      <c r="L85" s="27">
        <v>23.966666666666665</v>
      </c>
      <c r="M85" s="27">
        <v>23.366666666666667</v>
      </c>
      <c r="N85" s="27">
        <v>24.8</v>
      </c>
      <c r="O85" s="33">
        <v>40.766666666666666</v>
      </c>
      <c r="R85" s="43">
        <v>75</v>
      </c>
      <c r="S85" s="32">
        <v>0.13333333333333333</v>
      </c>
      <c r="T85" s="7">
        <v>0.13333333333333333</v>
      </c>
      <c r="U85" s="7">
        <v>0.13333333333333333</v>
      </c>
      <c r="V85" s="7">
        <v>0.13333333333333333</v>
      </c>
      <c r="W85" s="72">
        <v>0.13333333333333333</v>
      </c>
      <c r="Z85" s="43">
        <v>75</v>
      </c>
      <c r="AA85" s="32">
        <v>0</v>
      </c>
      <c r="AB85" s="7">
        <v>1.2333333333333334</v>
      </c>
      <c r="AC85" s="7">
        <v>6.6666666666666666E-2</v>
      </c>
      <c r="AD85" s="7">
        <v>0</v>
      </c>
      <c r="AE85" s="72">
        <v>0.1</v>
      </c>
    </row>
    <row r="86" spans="2:31" x14ac:dyDescent="0.3">
      <c r="B86" s="53">
        <v>76</v>
      </c>
      <c r="C86" s="50">
        <v>0.97142857142857142</v>
      </c>
      <c r="D86" s="27">
        <v>0.96111111111111114</v>
      </c>
      <c r="E86" s="27">
        <v>1</v>
      </c>
      <c r="F86" s="27">
        <v>0.92670157068062831</v>
      </c>
      <c r="G86" s="33">
        <v>0.94581280788177335</v>
      </c>
      <c r="J86" s="43">
        <v>76</v>
      </c>
      <c r="K86" s="50">
        <v>20.033333333333335</v>
      </c>
      <c r="L86" s="27">
        <v>29.366666666666667</v>
      </c>
      <c r="M86" s="27">
        <v>24.266666666666666</v>
      </c>
      <c r="N86" s="27">
        <v>34.533333333333331</v>
      </c>
      <c r="O86" s="33">
        <v>34.799999999999997</v>
      </c>
      <c r="R86" s="43">
        <v>76</v>
      </c>
      <c r="S86" s="32">
        <v>0.13333333333333333</v>
      </c>
      <c r="T86" s="7">
        <v>0.13333333333333333</v>
      </c>
      <c r="U86" s="7">
        <v>0.13333333333333333</v>
      </c>
      <c r="V86" s="7">
        <v>0.13333333333333333</v>
      </c>
      <c r="W86" s="72">
        <v>0.13333333333333333</v>
      </c>
      <c r="Z86" s="43">
        <v>76</v>
      </c>
      <c r="AA86" s="32">
        <v>0.26666666666666666</v>
      </c>
      <c r="AB86" s="7">
        <v>0.13333333333333333</v>
      </c>
      <c r="AC86" s="7">
        <v>0.3</v>
      </c>
      <c r="AD86" s="7">
        <v>0.6333333333333333</v>
      </c>
      <c r="AE86" s="72">
        <v>0</v>
      </c>
    </row>
    <row r="87" spans="2:31" x14ac:dyDescent="0.3">
      <c r="B87" s="53">
        <v>77</v>
      </c>
      <c r="C87" s="50">
        <v>0.96045197740112997</v>
      </c>
      <c r="D87" s="27">
        <v>0.90963855421686746</v>
      </c>
      <c r="E87" s="27">
        <v>0.92528735632183912</v>
      </c>
      <c r="F87" s="27">
        <v>0.98224852071005919</v>
      </c>
      <c r="G87" s="33">
        <v>0.98395721925133695</v>
      </c>
      <c r="J87" s="43">
        <v>77</v>
      </c>
      <c r="K87" s="50">
        <v>31.366666666666667</v>
      </c>
      <c r="L87" s="27">
        <v>29.333333333333332</v>
      </c>
      <c r="M87" s="27">
        <v>31.066666666666666</v>
      </c>
      <c r="N87" s="27">
        <v>31.633333333333333</v>
      </c>
      <c r="O87" s="33">
        <v>32.633333333333333</v>
      </c>
      <c r="R87" s="43">
        <v>77</v>
      </c>
      <c r="S87" s="32">
        <v>0.13333333333333333</v>
      </c>
      <c r="T87" s="7">
        <v>0.13333333333333333</v>
      </c>
      <c r="U87" s="7">
        <v>0.13333333333333333</v>
      </c>
      <c r="V87" s="7">
        <v>0.1</v>
      </c>
      <c r="W87" s="72">
        <v>0.13333333333333333</v>
      </c>
      <c r="Z87" s="43">
        <v>77</v>
      </c>
      <c r="AA87" s="32">
        <v>0.4</v>
      </c>
      <c r="AB87" s="7">
        <v>0.36666666666666664</v>
      </c>
      <c r="AC87" s="7">
        <v>0.3</v>
      </c>
      <c r="AD87" s="7">
        <v>0.36666666666666664</v>
      </c>
      <c r="AE87" s="72">
        <v>0</v>
      </c>
    </row>
    <row r="88" spans="2:31" x14ac:dyDescent="0.3">
      <c r="B88" s="53">
        <v>78</v>
      </c>
      <c r="C88" s="50">
        <v>0.89940828402366868</v>
      </c>
      <c r="D88" s="27">
        <v>0.98901098901098905</v>
      </c>
      <c r="E88" s="27">
        <v>0.95628415300546443</v>
      </c>
      <c r="F88" s="27">
        <v>0.93956043956043955</v>
      </c>
      <c r="G88" s="33">
        <v>1</v>
      </c>
      <c r="J88" s="43">
        <v>78</v>
      </c>
      <c r="K88" s="50">
        <v>28.533333333333335</v>
      </c>
      <c r="L88" s="27">
        <v>29.066666666666666</v>
      </c>
      <c r="M88" s="27">
        <v>26.866666666666667</v>
      </c>
      <c r="N88" s="27">
        <v>23.666666666666668</v>
      </c>
      <c r="O88" s="33">
        <v>31.7</v>
      </c>
      <c r="R88" s="43">
        <v>78</v>
      </c>
      <c r="S88" s="32">
        <v>0.1</v>
      </c>
      <c r="T88" s="7">
        <v>0.1</v>
      </c>
      <c r="U88" s="7">
        <v>0.13333333333333333</v>
      </c>
      <c r="V88" s="7">
        <v>0.13333333333333333</v>
      </c>
      <c r="W88" s="72">
        <v>0.13333333333333333</v>
      </c>
      <c r="Z88" s="43">
        <v>78</v>
      </c>
      <c r="AA88" s="32">
        <v>0</v>
      </c>
      <c r="AB88" s="7">
        <v>0.36666666666666664</v>
      </c>
      <c r="AC88" s="7">
        <v>0.2</v>
      </c>
      <c r="AD88" s="7">
        <v>0.1</v>
      </c>
      <c r="AE88" s="72">
        <v>0</v>
      </c>
    </row>
    <row r="89" spans="2:31" x14ac:dyDescent="0.3">
      <c r="B89" s="53">
        <v>79</v>
      </c>
      <c r="C89" s="50">
        <v>0.95789473684210524</v>
      </c>
      <c r="D89" s="27">
        <v>1</v>
      </c>
      <c r="E89" s="27">
        <v>0.95604395604395609</v>
      </c>
      <c r="F89" s="27">
        <v>0.89673913043478259</v>
      </c>
      <c r="G89" s="33">
        <v>1</v>
      </c>
      <c r="J89" s="43">
        <v>79</v>
      </c>
      <c r="K89" s="50">
        <v>24</v>
      </c>
      <c r="L89" s="27">
        <v>24.5</v>
      </c>
      <c r="M89" s="27">
        <v>34.033333333333331</v>
      </c>
      <c r="N89" s="27">
        <v>36.733333333333334</v>
      </c>
      <c r="O89" s="33">
        <v>38.6</v>
      </c>
      <c r="R89" s="43">
        <v>79</v>
      </c>
      <c r="S89" s="32">
        <v>0.1</v>
      </c>
      <c r="T89" s="7">
        <v>0.13333333333333333</v>
      </c>
      <c r="U89" s="7">
        <v>0.13333333333333333</v>
      </c>
      <c r="V89" s="7">
        <v>0.13333333333333333</v>
      </c>
      <c r="W89" s="72">
        <v>0.13333333333333333</v>
      </c>
      <c r="Z89" s="43">
        <v>79</v>
      </c>
      <c r="AA89" s="32">
        <v>0.9</v>
      </c>
      <c r="AB89" s="7">
        <v>0.2</v>
      </c>
      <c r="AC89" s="7">
        <v>0.56666666666666665</v>
      </c>
      <c r="AD89" s="7">
        <v>0.66666666666666663</v>
      </c>
      <c r="AE89" s="72">
        <v>0</v>
      </c>
    </row>
    <row r="90" spans="2:31" x14ac:dyDescent="0.3">
      <c r="B90" s="53">
        <v>80</v>
      </c>
      <c r="C90" s="50">
        <v>0.92146596858638741</v>
      </c>
      <c r="D90" s="27">
        <v>0.96</v>
      </c>
      <c r="E90" s="27">
        <v>0.96195652173913049</v>
      </c>
      <c r="F90" s="27">
        <v>0.99481865284974091</v>
      </c>
      <c r="G90" s="33">
        <v>1</v>
      </c>
      <c r="J90" s="43">
        <v>80</v>
      </c>
      <c r="K90" s="50">
        <v>22.266666666666666</v>
      </c>
      <c r="L90" s="27">
        <v>27.533333333333335</v>
      </c>
      <c r="M90" s="27">
        <v>30.533333333333335</v>
      </c>
      <c r="N90" s="27">
        <v>28.433333333333334</v>
      </c>
      <c r="O90" s="33">
        <v>33.133333333333333</v>
      </c>
      <c r="R90" s="43">
        <v>80</v>
      </c>
      <c r="S90" s="32">
        <v>0.13333333333333333</v>
      </c>
      <c r="T90" s="7">
        <v>0.1</v>
      </c>
      <c r="U90" s="7">
        <v>0.1</v>
      </c>
      <c r="V90" s="7">
        <v>0.13333333333333333</v>
      </c>
      <c r="W90" s="72">
        <v>0.13333333333333333</v>
      </c>
      <c r="Z90" s="43">
        <v>80</v>
      </c>
      <c r="AA90" s="32">
        <v>0.73333333333333328</v>
      </c>
      <c r="AB90" s="7">
        <v>0.13333333333333333</v>
      </c>
      <c r="AC90" s="7">
        <v>0</v>
      </c>
      <c r="AD90" s="7">
        <v>0</v>
      </c>
      <c r="AE90" s="72">
        <v>6.6666666666666666E-2</v>
      </c>
    </row>
    <row r="91" spans="2:31" x14ac:dyDescent="0.3">
      <c r="B91" s="53">
        <v>81</v>
      </c>
      <c r="C91" s="50">
        <v>0.89595375722543358</v>
      </c>
      <c r="D91" s="27">
        <v>1</v>
      </c>
      <c r="E91" s="27">
        <v>0.85326086956521741</v>
      </c>
      <c r="F91" s="27">
        <v>1</v>
      </c>
      <c r="G91" s="33">
        <v>0.94736842105263153</v>
      </c>
      <c r="J91" s="43">
        <v>81</v>
      </c>
      <c r="K91" s="50">
        <v>32.799999999999997</v>
      </c>
      <c r="L91" s="27">
        <v>25.366666666666667</v>
      </c>
      <c r="M91" s="27">
        <v>31.1</v>
      </c>
      <c r="N91" s="27">
        <v>32.799999999999997</v>
      </c>
      <c r="O91" s="33">
        <v>33.233333333333334</v>
      </c>
      <c r="R91" s="43">
        <v>81</v>
      </c>
      <c r="S91" s="32">
        <v>0.1</v>
      </c>
      <c r="T91" s="7">
        <v>0.1</v>
      </c>
      <c r="U91" s="7">
        <v>0.13333333333333333</v>
      </c>
      <c r="V91" s="7">
        <v>0.13333333333333333</v>
      </c>
      <c r="W91" s="72">
        <v>0.13333333333333333</v>
      </c>
      <c r="Z91" s="43">
        <v>81</v>
      </c>
      <c r="AA91" s="32">
        <v>0.9</v>
      </c>
      <c r="AB91" s="7">
        <v>0.73333333333333328</v>
      </c>
      <c r="AC91" s="7">
        <v>0</v>
      </c>
      <c r="AD91" s="7">
        <v>0.36666666666666664</v>
      </c>
      <c r="AE91" s="72">
        <v>0.36666666666666664</v>
      </c>
    </row>
    <row r="92" spans="2:31" x14ac:dyDescent="0.3">
      <c r="B92" s="53">
        <v>82</v>
      </c>
      <c r="C92" s="50">
        <v>0.94011976047904189</v>
      </c>
      <c r="D92" s="27">
        <v>0.92473118279569888</v>
      </c>
      <c r="E92" s="27">
        <v>0.91256830601092898</v>
      </c>
      <c r="F92" s="27">
        <v>1</v>
      </c>
      <c r="G92" s="33">
        <v>0.9441624365482234</v>
      </c>
      <c r="J92" s="43">
        <v>82</v>
      </c>
      <c r="K92" s="50">
        <v>24.933333333333334</v>
      </c>
      <c r="L92" s="27">
        <v>23.833333333333332</v>
      </c>
      <c r="M92" s="27">
        <v>28.3</v>
      </c>
      <c r="N92" s="27">
        <v>33.366666666666667</v>
      </c>
      <c r="O92" s="33">
        <v>32.299999999999997</v>
      </c>
      <c r="R92" s="43">
        <v>82</v>
      </c>
      <c r="S92" s="32">
        <v>0.13333333333333333</v>
      </c>
      <c r="T92" s="7">
        <v>0.13333333333333333</v>
      </c>
      <c r="U92" s="7">
        <v>0.13333333333333333</v>
      </c>
      <c r="V92" s="7">
        <v>0.13333333333333333</v>
      </c>
      <c r="W92" s="72">
        <v>0.13333333333333333</v>
      </c>
      <c r="Z92" s="43">
        <v>82</v>
      </c>
      <c r="AA92" s="32">
        <v>6.6666666666666666E-2</v>
      </c>
      <c r="AB92" s="7">
        <v>0.1</v>
      </c>
      <c r="AC92" s="7">
        <v>0</v>
      </c>
      <c r="AD92" s="7">
        <v>0.16666666666666666</v>
      </c>
      <c r="AE92" s="72">
        <v>0</v>
      </c>
    </row>
    <row r="93" spans="2:31" x14ac:dyDescent="0.3">
      <c r="B93" s="53">
        <v>83</v>
      </c>
      <c r="C93" s="50">
        <v>0.8529411764705882</v>
      </c>
      <c r="D93" s="27">
        <v>0.91709844559585496</v>
      </c>
      <c r="E93" s="27">
        <v>1</v>
      </c>
      <c r="F93" s="27">
        <v>0.95360824742268047</v>
      </c>
      <c r="G93" s="33">
        <v>1</v>
      </c>
      <c r="J93" s="43">
        <v>83</v>
      </c>
      <c r="K93" s="50">
        <v>24.666666666666668</v>
      </c>
      <c r="L93" s="27">
        <v>24</v>
      </c>
      <c r="M93" s="27">
        <v>27.833333333333332</v>
      </c>
      <c r="N93" s="27">
        <v>25.166666666666668</v>
      </c>
      <c r="O93" s="33">
        <v>33.733333333333334</v>
      </c>
      <c r="R93" s="43">
        <v>83</v>
      </c>
      <c r="S93" s="32">
        <v>0.13333333333333333</v>
      </c>
      <c r="T93" s="7">
        <v>0.13333333333333333</v>
      </c>
      <c r="U93" s="7">
        <v>0.13333333333333333</v>
      </c>
      <c r="V93" s="7">
        <v>0.13333333333333333</v>
      </c>
      <c r="W93" s="72">
        <v>0.13333333333333333</v>
      </c>
      <c r="Z93" s="43">
        <v>83</v>
      </c>
      <c r="AA93" s="32">
        <v>0.56666666666666665</v>
      </c>
      <c r="AB93" s="7">
        <v>0</v>
      </c>
      <c r="AC93" s="7">
        <v>0.73333333333333328</v>
      </c>
      <c r="AD93" s="7">
        <v>0.13333333333333333</v>
      </c>
      <c r="AE93" s="72">
        <v>0.23333333333333334</v>
      </c>
    </row>
    <row r="94" spans="2:31" x14ac:dyDescent="0.3">
      <c r="B94" s="53">
        <v>84</v>
      </c>
      <c r="C94" s="50">
        <v>0.97826086956521741</v>
      </c>
      <c r="D94" s="27">
        <v>1</v>
      </c>
      <c r="E94" s="27">
        <v>0.98305084745762716</v>
      </c>
      <c r="F94" s="27">
        <v>0.98888888888888893</v>
      </c>
      <c r="G94" s="33">
        <v>0.96954314720812185</v>
      </c>
      <c r="J94" s="43">
        <v>84</v>
      </c>
      <c r="K94" s="50">
        <v>30.966666666666665</v>
      </c>
      <c r="L94" s="27">
        <v>31.733333333333334</v>
      </c>
      <c r="M94" s="27">
        <v>26.333333333333332</v>
      </c>
      <c r="N94" s="27">
        <v>28.833333333333332</v>
      </c>
      <c r="O94" s="33">
        <v>21.266666666666666</v>
      </c>
      <c r="R94" s="43">
        <v>84</v>
      </c>
      <c r="S94" s="32">
        <v>0.13333333333333333</v>
      </c>
      <c r="T94" s="7">
        <v>0.1</v>
      </c>
      <c r="U94" s="7">
        <v>0.13333333333333333</v>
      </c>
      <c r="V94" s="7">
        <v>0.13333333333333333</v>
      </c>
      <c r="W94" s="72">
        <v>0.13333333333333333</v>
      </c>
      <c r="Z94" s="43">
        <v>84</v>
      </c>
      <c r="AA94" s="32">
        <v>0.8</v>
      </c>
      <c r="AB94" s="7">
        <v>3.3333333333333333E-2</v>
      </c>
      <c r="AC94" s="7">
        <v>0</v>
      </c>
      <c r="AD94" s="7">
        <v>0</v>
      </c>
      <c r="AE94" s="72">
        <v>0.1</v>
      </c>
    </row>
    <row r="95" spans="2:31" x14ac:dyDescent="0.3">
      <c r="B95" s="53">
        <v>85</v>
      </c>
      <c r="C95" s="50">
        <v>0.97701149425287359</v>
      </c>
      <c r="D95" s="27">
        <v>1</v>
      </c>
      <c r="E95" s="27">
        <v>0.96913580246913578</v>
      </c>
      <c r="F95" s="27">
        <v>1</v>
      </c>
      <c r="G95" s="33">
        <v>1</v>
      </c>
      <c r="J95" s="43">
        <v>85</v>
      </c>
      <c r="K95" s="50">
        <v>29.933333333333334</v>
      </c>
      <c r="L95" s="27">
        <v>27.7</v>
      </c>
      <c r="M95" s="27">
        <v>31.633333333333333</v>
      </c>
      <c r="N95" s="27">
        <v>24.733333333333334</v>
      </c>
      <c r="O95" s="33">
        <v>31.3</v>
      </c>
      <c r="R95" s="43">
        <v>85</v>
      </c>
      <c r="S95" s="32">
        <v>0.13333333333333333</v>
      </c>
      <c r="T95" s="7">
        <v>0.13333333333333333</v>
      </c>
      <c r="U95" s="7">
        <v>0.13333333333333333</v>
      </c>
      <c r="V95" s="7">
        <v>0.13333333333333333</v>
      </c>
      <c r="W95" s="72">
        <v>0.13333333333333333</v>
      </c>
      <c r="Z95" s="43">
        <v>85</v>
      </c>
      <c r="AA95" s="32">
        <v>0.2</v>
      </c>
      <c r="AB95" s="7">
        <v>0.6333333333333333</v>
      </c>
      <c r="AC95" s="7">
        <v>0.73333333333333328</v>
      </c>
      <c r="AD95" s="7">
        <v>0</v>
      </c>
      <c r="AE95" s="72">
        <v>0.16666666666666666</v>
      </c>
    </row>
    <row r="96" spans="2:31" x14ac:dyDescent="0.3">
      <c r="B96" s="53">
        <v>86</v>
      </c>
      <c r="C96" s="50">
        <v>0.97499999999999998</v>
      </c>
      <c r="D96" s="27">
        <v>0.92397660818713445</v>
      </c>
      <c r="E96" s="27">
        <v>0.96531791907514453</v>
      </c>
      <c r="F96" s="27">
        <v>0.93877551020408168</v>
      </c>
      <c r="G96" s="33">
        <v>1</v>
      </c>
      <c r="J96" s="43">
        <v>86</v>
      </c>
      <c r="K96" s="50">
        <v>28.3</v>
      </c>
      <c r="L96" s="27">
        <v>23.4</v>
      </c>
      <c r="M96" s="27">
        <v>21.333333333333332</v>
      </c>
      <c r="N96" s="27">
        <v>27.066666666666666</v>
      </c>
      <c r="O96" s="33">
        <v>30.333333333333332</v>
      </c>
      <c r="R96" s="43">
        <v>86</v>
      </c>
      <c r="S96" s="32">
        <v>0.13333333333333333</v>
      </c>
      <c r="T96" s="7">
        <v>0.13333333333333333</v>
      </c>
      <c r="U96" s="7">
        <v>0.13333333333333333</v>
      </c>
      <c r="V96" s="7">
        <v>0.13333333333333333</v>
      </c>
      <c r="W96" s="72">
        <v>0.13333333333333333</v>
      </c>
      <c r="Z96" s="43">
        <v>86</v>
      </c>
      <c r="AA96" s="32">
        <v>0</v>
      </c>
      <c r="AB96" s="7">
        <v>0.93333333333333335</v>
      </c>
      <c r="AC96" s="7">
        <v>0</v>
      </c>
      <c r="AD96" s="7">
        <v>0</v>
      </c>
      <c r="AE96" s="72">
        <v>6.6666666666666666E-2</v>
      </c>
    </row>
    <row r="97" spans="2:31" x14ac:dyDescent="0.3">
      <c r="B97" s="53">
        <v>87</v>
      </c>
      <c r="C97" s="50">
        <v>1</v>
      </c>
      <c r="D97" s="27">
        <v>0.94387755102040816</v>
      </c>
      <c r="E97" s="27">
        <v>1</v>
      </c>
      <c r="F97" s="27">
        <v>1</v>
      </c>
      <c r="G97" s="33">
        <v>0.99382716049382713</v>
      </c>
      <c r="J97" s="43">
        <v>87</v>
      </c>
      <c r="K97" s="50">
        <v>30.4</v>
      </c>
      <c r="L97" s="27">
        <v>27.866666666666667</v>
      </c>
      <c r="M97" s="27">
        <v>31.266666666666666</v>
      </c>
      <c r="N97" s="27">
        <v>26.066666666666666</v>
      </c>
      <c r="O97" s="33">
        <v>28.833333333333332</v>
      </c>
      <c r="R97" s="43">
        <v>87</v>
      </c>
      <c r="S97" s="32">
        <v>0.13333333333333333</v>
      </c>
      <c r="T97" s="7">
        <v>0.13333333333333333</v>
      </c>
      <c r="U97" s="7">
        <v>0.13333333333333333</v>
      </c>
      <c r="V97" s="7">
        <v>0.13333333333333333</v>
      </c>
      <c r="W97" s="72">
        <v>0.13333333333333333</v>
      </c>
      <c r="Z97" s="43">
        <v>87</v>
      </c>
      <c r="AA97" s="32">
        <v>0</v>
      </c>
      <c r="AB97" s="7">
        <v>6.6666666666666666E-2</v>
      </c>
      <c r="AC97" s="7">
        <v>0</v>
      </c>
      <c r="AD97" s="7">
        <v>0.4</v>
      </c>
      <c r="AE97" s="72">
        <v>0</v>
      </c>
    </row>
    <row r="98" spans="2:31" x14ac:dyDescent="0.3">
      <c r="B98" s="53">
        <v>88</v>
      </c>
      <c r="C98" s="50">
        <v>0.9831460674157303</v>
      </c>
      <c r="D98" s="27">
        <v>0.96703296703296704</v>
      </c>
      <c r="E98" s="27">
        <v>1</v>
      </c>
      <c r="F98" s="27">
        <v>0.98863636363636365</v>
      </c>
      <c r="G98" s="33">
        <v>1</v>
      </c>
      <c r="J98" s="43">
        <v>88</v>
      </c>
      <c r="K98" s="50">
        <v>25.433333333333334</v>
      </c>
      <c r="L98" s="27">
        <v>24.6</v>
      </c>
      <c r="M98" s="27">
        <v>31.166666666666668</v>
      </c>
      <c r="N98" s="27">
        <v>31.166666666666668</v>
      </c>
      <c r="O98" s="33">
        <v>24.133333333333333</v>
      </c>
      <c r="R98" s="43">
        <v>88</v>
      </c>
      <c r="S98" s="32">
        <v>0.1</v>
      </c>
      <c r="T98" s="7">
        <v>0.13333333333333333</v>
      </c>
      <c r="U98" s="7">
        <v>0.13333333333333333</v>
      </c>
      <c r="V98" s="7">
        <v>0.13333333333333333</v>
      </c>
      <c r="W98" s="72">
        <v>0.13333333333333333</v>
      </c>
      <c r="Z98" s="43">
        <v>88</v>
      </c>
      <c r="AA98" s="32">
        <v>0</v>
      </c>
      <c r="AB98" s="7">
        <v>0.36666666666666664</v>
      </c>
      <c r="AC98" s="7">
        <v>0.23333333333333334</v>
      </c>
      <c r="AD98" s="7">
        <v>0</v>
      </c>
      <c r="AE98" s="72">
        <v>0</v>
      </c>
    </row>
    <row r="99" spans="2:31" x14ac:dyDescent="0.3">
      <c r="B99" s="53">
        <v>89</v>
      </c>
      <c r="C99" s="50">
        <v>0.93333333333333335</v>
      </c>
      <c r="D99" s="27">
        <v>0.98404255319148937</v>
      </c>
      <c r="E99" s="27">
        <v>1</v>
      </c>
      <c r="F99" s="27">
        <v>1</v>
      </c>
      <c r="G99" s="33">
        <v>1</v>
      </c>
      <c r="J99" s="43">
        <v>89</v>
      </c>
      <c r="K99" s="50">
        <v>26.133333333333333</v>
      </c>
      <c r="L99" s="27">
        <v>30.066666666666666</v>
      </c>
      <c r="M99" s="27">
        <v>25.8</v>
      </c>
      <c r="N99" s="27">
        <v>30.266666666666666</v>
      </c>
      <c r="O99" s="33">
        <v>28.933333333333334</v>
      </c>
      <c r="R99" s="43">
        <v>89</v>
      </c>
      <c r="S99" s="32">
        <v>0.13333333333333333</v>
      </c>
      <c r="T99" s="7">
        <v>0.13333333333333333</v>
      </c>
      <c r="U99" s="7">
        <v>0.13333333333333333</v>
      </c>
      <c r="V99" s="7">
        <v>0.13333333333333333</v>
      </c>
      <c r="W99" s="72">
        <v>0.13333333333333333</v>
      </c>
      <c r="Z99" s="43">
        <v>89</v>
      </c>
      <c r="AA99" s="32">
        <v>0.33333333333333331</v>
      </c>
      <c r="AB99" s="7">
        <v>0.26666666666666666</v>
      </c>
      <c r="AC99" s="7">
        <v>0</v>
      </c>
      <c r="AD99" s="7">
        <v>0.33333333333333331</v>
      </c>
      <c r="AE99" s="72">
        <v>0</v>
      </c>
    </row>
    <row r="100" spans="2:31" x14ac:dyDescent="0.3">
      <c r="B100" s="53">
        <v>90</v>
      </c>
      <c r="C100" s="50">
        <v>0.97560975609756095</v>
      </c>
      <c r="D100" s="27">
        <v>0.90555555555555556</v>
      </c>
      <c r="E100" s="27">
        <v>0.97777777777777775</v>
      </c>
      <c r="F100" s="27">
        <v>0.97041420118343191</v>
      </c>
      <c r="G100" s="33">
        <v>0.94674556213017746</v>
      </c>
      <c r="J100" s="43">
        <v>90</v>
      </c>
      <c r="K100" s="50">
        <v>20.9</v>
      </c>
      <c r="L100" s="27">
        <v>24.933333333333334</v>
      </c>
      <c r="M100" s="27">
        <v>35.633333333333333</v>
      </c>
      <c r="N100" s="27">
        <v>24.933333333333334</v>
      </c>
      <c r="O100" s="33">
        <v>26.533333333333335</v>
      </c>
      <c r="R100" s="43">
        <v>90</v>
      </c>
      <c r="S100" s="32">
        <v>0.13333333333333333</v>
      </c>
      <c r="T100" s="7">
        <v>0.1</v>
      </c>
      <c r="U100" s="7">
        <v>0.13333333333333333</v>
      </c>
      <c r="V100" s="7">
        <v>0.1</v>
      </c>
      <c r="W100" s="72">
        <v>0.13333333333333333</v>
      </c>
      <c r="Z100" s="43">
        <v>90</v>
      </c>
      <c r="AA100" s="32">
        <v>1.2</v>
      </c>
      <c r="AB100" s="7">
        <v>0</v>
      </c>
      <c r="AC100" s="7">
        <v>0</v>
      </c>
      <c r="AD100" s="7">
        <v>0</v>
      </c>
      <c r="AE100" s="72">
        <v>0.1</v>
      </c>
    </row>
    <row r="101" spans="2:31" x14ac:dyDescent="0.3">
      <c r="B101" s="53">
        <v>91</v>
      </c>
      <c r="C101" s="50">
        <v>0.90857142857142859</v>
      </c>
      <c r="D101" s="27">
        <v>1</v>
      </c>
      <c r="E101" s="27">
        <v>1</v>
      </c>
      <c r="F101" s="27">
        <v>1</v>
      </c>
      <c r="G101" s="33">
        <v>1</v>
      </c>
      <c r="J101" s="43">
        <v>91</v>
      </c>
      <c r="K101" s="50">
        <v>21.266666666666666</v>
      </c>
      <c r="L101" s="27">
        <v>20.9</v>
      </c>
      <c r="M101" s="27">
        <v>34.93333333333333</v>
      </c>
      <c r="N101" s="27">
        <v>36.166666666666664</v>
      </c>
      <c r="O101" s="33">
        <v>22.4</v>
      </c>
      <c r="R101" s="43">
        <v>91</v>
      </c>
      <c r="S101" s="32">
        <v>0.13333333333333333</v>
      </c>
      <c r="T101" s="7">
        <v>0.13333333333333333</v>
      </c>
      <c r="U101" s="7">
        <v>0.13333333333333333</v>
      </c>
      <c r="V101" s="7">
        <v>0.1</v>
      </c>
      <c r="W101" s="72">
        <v>0.13333333333333333</v>
      </c>
      <c r="Z101" s="43">
        <v>91</v>
      </c>
      <c r="AA101" s="32">
        <v>0</v>
      </c>
      <c r="AB101" s="7">
        <v>0.66666666666666663</v>
      </c>
      <c r="AC101" s="7">
        <v>0.5</v>
      </c>
      <c r="AD101" s="7">
        <v>0.36666666666666664</v>
      </c>
      <c r="AE101" s="72">
        <v>0</v>
      </c>
    </row>
    <row r="102" spans="2:31" x14ac:dyDescent="0.3">
      <c r="B102" s="53">
        <v>92</v>
      </c>
      <c r="C102" s="50">
        <v>0.9438202247191011</v>
      </c>
      <c r="D102" s="27">
        <v>0.97590361445783136</v>
      </c>
      <c r="E102" s="27">
        <v>1</v>
      </c>
      <c r="F102" s="27">
        <v>1</v>
      </c>
      <c r="G102" s="33">
        <v>1</v>
      </c>
      <c r="J102" s="43">
        <v>92</v>
      </c>
      <c r="K102" s="50">
        <v>23.633333333333333</v>
      </c>
      <c r="L102" s="27">
        <v>26.233333333333334</v>
      </c>
      <c r="M102" s="27">
        <v>30.2</v>
      </c>
      <c r="N102" s="27">
        <v>24.066666666666666</v>
      </c>
      <c r="O102" s="33">
        <v>35.06666666666667</v>
      </c>
      <c r="R102" s="43">
        <v>92</v>
      </c>
      <c r="S102" s="32">
        <v>0.1</v>
      </c>
      <c r="T102" s="7">
        <v>0.1</v>
      </c>
      <c r="U102" s="7">
        <v>0.13333333333333333</v>
      </c>
      <c r="V102" s="7">
        <v>0.13333333333333333</v>
      </c>
      <c r="W102" s="72">
        <v>0.13333333333333333</v>
      </c>
      <c r="Z102" s="43">
        <v>92</v>
      </c>
      <c r="AA102" s="32">
        <v>0.13333333333333333</v>
      </c>
      <c r="AB102" s="7">
        <v>0</v>
      </c>
      <c r="AC102" s="7">
        <v>0.3</v>
      </c>
      <c r="AD102" s="7">
        <v>0.46666666666666667</v>
      </c>
      <c r="AE102" s="72">
        <v>0.23333333333333334</v>
      </c>
    </row>
    <row r="103" spans="2:31" x14ac:dyDescent="0.3">
      <c r="B103" s="53">
        <v>93</v>
      </c>
      <c r="C103" s="50">
        <v>0.88439306358381498</v>
      </c>
      <c r="D103" s="27">
        <v>0.99481865284974091</v>
      </c>
      <c r="E103" s="27">
        <v>0.9263157894736842</v>
      </c>
      <c r="F103" s="27">
        <v>0.95431472081218272</v>
      </c>
      <c r="G103" s="33">
        <v>0.91304347826086951</v>
      </c>
      <c r="J103" s="43">
        <v>93</v>
      </c>
      <c r="K103" s="50">
        <v>28.266666666666666</v>
      </c>
      <c r="L103" s="27">
        <v>31.2</v>
      </c>
      <c r="M103" s="27">
        <v>33.43333333333333</v>
      </c>
      <c r="N103" s="27">
        <v>29.466666666666665</v>
      </c>
      <c r="O103" s="33">
        <v>24.433333333333334</v>
      </c>
      <c r="R103" s="43">
        <v>93</v>
      </c>
      <c r="S103" s="32">
        <v>0.1</v>
      </c>
      <c r="T103" s="7">
        <v>0.13333333333333333</v>
      </c>
      <c r="U103" s="7">
        <v>0.13333333333333333</v>
      </c>
      <c r="V103" s="7">
        <v>0.13333333333333333</v>
      </c>
      <c r="W103" s="72">
        <v>0.13333333333333333</v>
      </c>
      <c r="Z103" s="43">
        <v>93</v>
      </c>
      <c r="AA103" s="32">
        <v>0.76666666666666672</v>
      </c>
      <c r="AB103" s="7">
        <v>0.46666666666666667</v>
      </c>
      <c r="AC103" s="7">
        <v>0</v>
      </c>
      <c r="AD103" s="7">
        <v>0</v>
      </c>
      <c r="AE103" s="72">
        <v>0.4</v>
      </c>
    </row>
    <row r="104" spans="2:31" x14ac:dyDescent="0.3">
      <c r="B104" s="53">
        <v>94</v>
      </c>
      <c r="C104" s="50">
        <v>1</v>
      </c>
      <c r="D104" s="27">
        <v>1</v>
      </c>
      <c r="E104" s="27">
        <v>0.93785310734463279</v>
      </c>
      <c r="F104" s="27">
        <v>0.96531791907514453</v>
      </c>
      <c r="G104" s="33">
        <v>0.98742138364779874</v>
      </c>
      <c r="J104" s="43">
        <v>94</v>
      </c>
      <c r="K104" s="50">
        <v>21.9</v>
      </c>
      <c r="L104" s="27">
        <v>26.8</v>
      </c>
      <c r="M104" s="27">
        <v>24.033333333333335</v>
      </c>
      <c r="N104" s="27">
        <v>29.3</v>
      </c>
      <c r="O104" s="33">
        <v>33.5</v>
      </c>
      <c r="R104" s="43">
        <v>94</v>
      </c>
      <c r="S104" s="32">
        <v>0.1</v>
      </c>
      <c r="T104" s="7">
        <v>0.13333333333333333</v>
      </c>
      <c r="U104" s="7">
        <v>0.13333333333333333</v>
      </c>
      <c r="V104" s="7">
        <v>0.13333333333333333</v>
      </c>
      <c r="W104" s="72">
        <v>0.13333333333333333</v>
      </c>
      <c r="Z104" s="43">
        <v>94</v>
      </c>
      <c r="AA104" s="32">
        <v>0</v>
      </c>
      <c r="AB104" s="7">
        <v>0.46666666666666667</v>
      </c>
      <c r="AC104" s="7">
        <v>6.6666666666666666E-2</v>
      </c>
      <c r="AD104" s="7">
        <v>0.4</v>
      </c>
      <c r="AE104" s="72">
        <v>0</v>
      </c>
    </row>
    <row r="105" spans="2:31" x14ac:dyDescent="0.3">
      <c r="B105" s="53">
        <v>95</v>
      </c>
      <c r="C105" s="50">
        <v>0.95811518324607325</v>
      </c>
      <c r="D105" s="27">
        <v>0.94350282485875703</v>
      </c>
      <c r="E105" s="27">
        <v>1</v>
      </c>
      <c r="F105" s="27">
        <v>0.95977011494252873</v>
      </c>
      <c r="G105" s="33">
        <v>0.94736842105263153</v>
      </c>
      <c r="J105" s="43">
        <v>95</v>
      </c>
      <c r="K105" s="50">
        <v>25.433333333333334</v>
      </c>
      <c r="L105" s="27">
        <v>22.933333333333334</v>
      </c>
      <c r="M105" s="27">
        <v>24.2</v>
      </c>
      <c r="N105" s="27">
        <v>35.4</v>
      </c>
      <c r="O105" s="33">
        <v>36.56666666666667</v>
      </c>
      <c r="R105" s="43">
        <v>95</v>
      </c>
      <c r="S105" s="32">
        <v>0.1</v>
      </c>
      <c r="T105" s="7">
        <v>0.13333333333333333</v>
      </c>
      <c r="U105" s="7">
        <v>0.13333333333333333</v>
      </c>
      <c r="V105" s="7">
        <v>0.13333333333333333</v>
      </c>
      <c r="W105" s="72">
        <v>0.13333333333333333</v>
      </c>
      <c r="Z105" s="43">
        <v>95</v>
      </c>
      <c r="AA105" s="32">
        <v>3.3333333333333333E-2</v>
      </c>
      <c r="AB105" s="7">
        <v>0</v>
      </c>
      <c r="AC105" s="7">
        <v>0.1</v>
      </c>
      <c r="AD105" s="7">
        <v>0</v>
      </c>
      <c r="AE105" s="72">
        <v>0</v>
      </c>
    </row>
    <row r="106" spans="2:31" x14ac:dyDescent="0.3">
      <c r="B106" s="53">
        <v>96</v>
      </c>
      <c r="C106" s="50">
        <v>0.88700564971751417</v>
      </c>
      <c r="D106" s="27">
        <v>0.91099476439790572</v>
      </c>
      <c r="E106" s="27">
        <v>0.92592592592592593</v>
      </c>
      <c r="F106" s="27">
        <v>1</v>
      </c>
      <c r="G106" s="33">
        <v>1</v>
      </c>
      <c r="J106" s="43">
        <v>96</v>
      </c>
      <c r="K106" s="50">
        <v>27.033333333333335</v>
      </c>
      <c r="L106" s="27">
        <v>24.866666666666667</v>
      </c>
      <c r="M106" s="27">
        <v>36.700000000000003</v>
      </c>
      <c r="N106" s="27">
        <v>32.93333333333333</v>
      </c>
      <c r="O106" s="33">
        <v>38.533333333333331</v>
      </c>
      <c r="R106" s="43">
        <v>96</v>
      </c>
      <c r="S106" s="32">
        <v>0.13333333333333333</v>
      </c>
      <c r="T106" s="7">
        <v>0.1</v>
      </c>
      <c r="U106" s="7">
        <v>0.13333333333333333</v>
      </c>
      <c r="V106" s="7">
        <v>0.1</v>
      </c>
      <c r="W106" s="72">
        <v>0.13333333333333333</v>
      </c>
      <c r="Z106" s="43">
        <v>96</v>
      </c>
      <c r="AA106" s="32">
        <v>0.8666666666666667</v>
      </c>
      <c r="AB106" s="7">
        <v>6.6666666666666666E-2</v>
      </c>
      <c r="AC106" s="7">
        <v>3.3333333333333333E-2</v>
      </c>
      <c r="AD106" s="7">
        <v>0.16666666666666666</v>
      </c>
      <c r="AE106" s="72">
        <v>6.6666666666666666E-2</v>
      </c>
    </row>
    <row r="107" spans="2:31" x14ac:dyDescent="0.3">
      <c r="B107" s="53">
        <v>97</v>
      </c>
      <c r="C107" s="50">
        <v>0.97499999999999998</v>
      </c>
      <c r="D107" s="27">
        <v>0.89500000000000002</v>
      </c>
      <c r="E107" s="27">
        <v>0.97222222222222221</v>
      </c>
      <c r="F107" s="27">
        <v>1</v>
      </c>
      <c r="G107" s="33">
        <v>0.88324873096446699</v>
      </c>
      <c r="J107" s="43">
        <v>97</v>
      </c>
      <c r="K107" s="50">
        <v>23.633333333333333</v>
      </c>
      <c r="L107" s="27">
        <v>28.7</v>
      </c>
      <c r="M107" s="27">
        <v>23.833333333333332</v>
      </c>
      <c r="N107" s="27">
        <v>36.4</v>
      </c>
      <c r="O107" s="33">
        <v>40.700000000000003</v>
      </c>
      <c r="R107" s="43">
        <v>97</v>
      </c>
      <c r="S107" s="32">
        <v>0.1</v>
      </c>
      <c r="T107" s="7">
        <v>0.1</v>
      </c>
      <c r="U107" s="7">
        <v>0.1</v>
      </c>
      <c r="V107" s="7">
        <v>0.13333333333333333</v>
      </c>
      <c r="W107" s="72">
        <v>0.13333333333333333</v>
      </c>
      <c r="Z107" s="43">
        <v>97</v>
      </c>
      <c r="AA107" s="32">
        <v>3.3333333333333333E-2</v>
      </c>
      <c r="AB107" s="7">
        <v>0</v>
      </c>
      <c r="AC107" s="7">
        <v>0</v>
      </c>
      <c r="AD107" s="7">
        <v>0</v>
      </c>
      <c r="AE107" s="72">
        <v>0.2</v>
      </c>
    </row>
    <row r="108" spans="2:31" x14ac:dyDescent="0.3">
      <c r="B108" s="53">
        <v>98</v>
      </c>
      <c r="C108" s="50">
        <v>0.95294117647058818</v>
      </c>
      <c r="D108" s="27">
        <v>0.98888888888888893</v>
      </c>
      <c r="E108" s="27">
        <v>0.96296296296296291</v>
      </c>
      <c r="F108" s="27">
        <v>1</v>
      </c>
      <c r="G108" s="33">
        <v>1</v>
      </c>
      <c r="J108" s="43">
        <v>98</v>
      </c>
      <c r="K108" s="50">
        <v>34.299999999999997</v>
      </c>
      <c r="L108" s="27">
        <v>23</v>
      </c>
      <c r="M108" s="27">
        <v>26.866666666666667</v>
      </c>
      <c r="N108" s="27">
        <v>30.366666666666667</v>
      </c>
      <c r="O108" s="33">
        <v>28.366666666666667</v>
      </c>
      <c r="R108" s="43">
        <v>98</v>
      </c>
      <c r="S108" s="32">
        <v>0.1</v>
      </c>
      <c r="T108" s="7">
        <v>0.13333333333333333</v>
      </c>
      <c r="U108" s="7">
        <v>0.13333333333333333</v>
      </c>
      <c r="V108" s="7">
        <v>0.1</v>
      </c>
      <c r="W108" s="72">
        <v>0.13333333333333333</v>
      </c>
      <c r="Z108" s="43">
        <v>98</v>
      </c>
      <c r="AA108" s="32">
        <v>0.6</v>
      </c>
      <c r="AB108" s="7">
        <v>0.4</v>
      </c>
      <c r="AC108" s="7">
        <v>0.16666666666666666</v>
      </c>
      <c r="AD108" s="7">
        <v>0</v>
      </c>
      <c r="AE108" s="72">
        <v>0.1</v>
      </c>
    </row>
    <row r="109" spans="2:31" x14ac:dyDescent="0.3">
      <c r="B109" s="53">
        <v>99</v>
      </c>
      <c r="C109" s="50">
        <v>0.92737430167597767</v>
      </c>
      <c r="D109" s="27">
        <v>0.98245614035087714</v>
      </c>
      <c r="E109" s="27">
        <v>1</v>
      </c>
      <c r="F109" s="27">
        <v>0.93714285714285717</v>
      </c>
      <c r="G109" s="33">
        <v>0.98857142857142855</v>
      </c>
      <c r="J109" s="43">
        <v>99</v>
      </c>
      <c r="K109" s="50">
        <v>27.233333333333334</v>
      </c>
      <c r="L109" s="27">
        <v>28.633333333333333</v>
      </c>
      <c r="M109" s="27">
        <v>34.833333333333336</v>
      </c>
      <c r="N109" s="27">
        <v>23.033333333333335</v>
      </c>
      <c r="O109" s="33">
        <v>23.2</v>
      </c>
      <c r="R109" s="43">
        <v>99</v>
      </c>
      <c r="S109" s="32">
        <v>0.1</v>
      </c>
      <c r="T109" s="7">
        <v>0.1</v>
      </c>
      <c r="U109" s="7">
        <v>0.13333333333333333</v>
      </c>
      <c r="V109" s="7">
        <v>0.13333333333333333</v>
      </c>
      <c r="W109" s="72">
        <v>0.13333333333333333</v>
      </c>
      <c r="Z109" s="43">
        <v>99</v>
      </c>
      <c r="AA109" s="32">
        <v>0</v>
      </c>
      <c r="AB109" s="7">
        <v>0.13333333333333333</v>
      </c>
      <c r="AC109" s="7">
        <v>0</v>
      </c>
      <c r="AD109" s="7">
        <v>0</v>
      </c>
      <c r="AE109" s="72">
        <v>0</v>
      </c>
    </row>
    <row r="110" spans="2:31" x14ac:dyDescent="0.3">
      <c r="B110" s="53">
        <v>100</v>
      </c>
      <c r="C110" s="50">
        <v>0.98360655737704916</v>
      </c>
      <c r="D110" s="27">
        <v>1</v>
      </c>
      <c r="E110" s="27">
        <v>0.95953757225433522</v>
      </c>
      <c r="F110" s="27">
        <v>1</v>
      </c>
      <c r="G110" s="33">
        <v>0.91666666666666663</v>
      </c>
      <c r="J110" s="43">
        <v>100</v>
      </c>
      <c r="K110" s="50">
        <v>23.366666666666667</v>
      </c>
      <c r="L110" s="27">
        <v>32.033333333333331</v>
      </c>
      <c r="M110" s="27">
        <v>28.066666666666666</v>
      </c>
      <c r="N110" s="27">
        <v>35.5</v>
      </c>
      <c r="O110" s="33">
        <v>30.966666666666665</v>
      </c>
      <c r="R110" s="43">
        <v>100</v>
      </c>
      <c r="S110" s="32">
        <v>0.1</v>
      </c>
      <c r="T110" s="7">
        <v>0.13333333333333333</v>
      </c>
      <c r="U110" s="7">
        <v>0.13333333333333333</v>
      </c>
      <c r="V110" s="7">
        <v>0.13333333333333333</v>
      </c>
      <c r="W110" s="72">
        <v>0.13333333333333333</v>
      </c>
      <c r="Z110" s="43">
        <v>100</v>
      </c>
      <c r="AA110" s="32">
        <v>0.66666666666666663</v>
      </c>
      <c r="AB110" s="7">
        <v>6.6666666666666666E-2</v>
      </c>
      <c r="AC110" s="7">
        <v>0.13333333333333333</v>
      </c>
      <c r="AD110" s="7">
        <v>0</v>
      </c>
      <c r="AE110" s="72">
        <v>0.4</v>
      </c>
    </row>
    <row r="111" spans="2:31" x14ac:dyDescent="0.3">
      <c r="B111" s="53">
        <v>101</v>
      </c>
      <c r="C111" s="50">
        <v>0.87567567567567572</v>
      </c>
      <c r="D111" s="27">
        <v>1</v>
      </c>
      <c r="E111" s="27">
        <v>1</v>
      </c>
      <c r="F111" s="27">
        <v>1</v>
      </c>
      <c r="G111" s="33">
        <v>1</v>
      </c>
      <c r="J111" s="43">
        <v>101</v>
      </c>
      <c r="K111" s="50">
        <v>22.233333333333334</v>
      </c>
      <c r="L111" s="27">
        <v>20.233333333333334</v>
      </c>
      <c r="M111" s="27">
        <v>31.833333333333332</v>
      </c>
      <c r="N111" s="27">
        <v>26</v>
      </c>
      <c r="O111" s="33">
        <v>29.666666666666668</v>
      </c>
      <c r="R111" s="43">
        <v>101</v>
      </c>
      <c r="S111" s="32">
        <v>0.13333333333333333</v>
      </c>
      <c r="T111" s="7">
        <v>0.1</v>
      </c>
      <c r="U111" s="7">
        <v>0.13333333333333333</v>
      </c>
      <c r="V111" s="7">
        <v>0.13333333333333333</v>
      </c>
      <c r="W111" s="72">
        <v>0.13333333333333333</v>
      </c>
      <c r="Z111" s="43">
        <v>101</v>
      </c>
      <c r="AA111" s="32">
        <v>0.66666666666666663</v>
      </c>
      <c r="AB111" s="7">
        <v>0.1</v>
      </c>
      <c r="AC111" s="7">
        <v>0.23333333333333334</v>
      </c>
      <c r="AD111" s="7">
        <v>0.1</v>
      </c>
      <c r="AE111" s="72">
        <v>0</v>
      </c>
    </row>
    <row r="112" spans="2:31" x14ac:dyDescent="0.3">
      <c r="B112" s="53">
        <v>102</v>
      </c>
      <c r="C112" s="50">
        <v>0.96019900497512434</v>
      </c>
      <c r="D112" s="27">
        <v>1</v>
      </c>
      <c r="E112" s="27">
        <v>0.9503105590062112</v>
      </c>
      <c r="F112" s="27">
        <v>0.9939393939393939</v>
      </c>
      <c r="G112" s="33">
        <v>0.96385542168674698</v>
      </c>
      <c r="J112" s="43">
        <v>102</v>
      </c>
      <c r="K112" s="50">
        <v>25.333333333333332</v>
      </c>
      <c r="L112" s="27">
        <v>28.7</v>
      </c>
      <c r="M112" s="27">
        <v>27.5</v>
      </c>
      <c r="N112" s="27">
        <v>38.299999999999997</v>
      </c>
      <c r="O112" s="33">
        <v>22.366666666666667</v>
      </c>
      <c r="R112" s="43">
        <v>102</v>
      </c>
      <c r="S112" s="32">
        <v>0.13333333333333333</v>
      </c>
      <c r="T112" s="7">
        <v>0.1</v>
      </c>
      <c r="U112" s="7">
        <v>0.13333333333333333</v>
      </c>
      <c r="V112" s="7">
        <v>0.13333333333333333</v>
      </c>
      <c r="W112" s="72">
        <v>0.13333333333333333</v>
      </c>
      <c r="Z112" s="43">
        <v>102</v>
      </c>
      <c r="AA112" s="32">
        <v>0</v>
      </c>
      <c r="AB112" s="7">
        <v>3.3333333333333333E-2</v>
      </c>
      <c r="AC112" s="7">
        <v>0</v>
      </c>
      <c r="AD112" s="7">
        <v>0.1</v>
      </c>
      <c r="AE112" s="72">
        <v>0</v>
      </c>
    </row>
    <row r="113" spans="2:31" x14ac:dyDescent="0.3">
      <c r="B113" s="53">
        <v>103</v>
      </c>
      <c r="C113" s="50">
        <v>0.98429319371727753</v>
      </c>
      <c r="D113" s="27">
        <v>0.93333333333333335</v>
      </c>
      <c r="E113" s="27">
        <v>0.93010752688172038</v>
      </c>
      <c r="F113" s="27">
        <v>0.93617021276595747</v>
      </c>
      <c r="G113" s="33">
        <v>1</v>
      </c>
      <c r="J113" s="43">
        <v>103</v>
      </c>
      <c r="K113" s="50">
        <v>28.233333333333334</v>
      </c>
      <c r="L113" s="27">
        <v>29.7</v>
      </c>
      <c r="M113" s="27">
        <v>30.8</v>
      </c>
      <c r="N113" s="27">
        <v>27.033333333333335</v>
      </c>
      <c r="O113" s="33">
        <v>32.266666666666666</v>
      </c>
      <c r="R113" s="43">
        <v>103</v>
      </c>
      <c r="S113" s="32">
        <v>0.13333333333333333</v>
      </c>
      <c r="T113" s="7">
        <v>0.13333333333333333</v>
      </c>
      <c r="U113" s="7">
        <v>0.13333333333333333</v>
      </c>
      <c r="V113" s="7">
        <v>0.13333333333333333</v>
      </c>
      <c r="W113" s="72">
        <v>0.13333333333333333</v>
      </c>
      <c r="Z113" s="43">
        <v>103</v>
      </c>
      <c r="AA113" s="32">
        <v>0</v>
      </c>
      <c r="AB113" s="7">
        <v>0.5</v>
      </c>
      <c r="AC113" s="7">
        <v>0.3</v>
      </c>
      <c r="AD113" s="7">
        <v>0</v>
      </c>
      <c r="AE113" s="72">
        <v>0</v>
      </c>
    </row>
    <row r="114" spans="2:31" x14ac:dyDescent="0.3">
      <c r="B114" s="53">
        <v>104</v>
      </c>
      <c r="C114" s="50">
        <v>0.90625</v>
      </c>
      <c r="D114" s="27">
        <v>0.94705882352941173</v>
      </c>
      <c r="E114" s="27">
        <v>1</v>
      </c>
      <c r="F114" s="27">
        <v>1</v>
      </c>
      <c r="G114" s="33">
        <v>1</v>
      </c>
      <c r="J114" s="43">
        <v>104</v>
      </c>
      <c r="K114" s="50">
        <v>24</v>
      </c>
      <c r="L114" s="27">
        <v>23.866666666666667</v>
      </c>
      <c r="M114" s="27">
        <v>31.466666666666665</v>
      </c>
      <c r="N114" s="27">
        <v>20.333333333333332</v>
      </c>
      <c r="O114" s="33">
        <v>24.3</v>
      </c>
      <c r="R114" s="43">
        <v>104</v>
      </c>
      <c r="S114" s="32">
        <v>0.13333333333333333</v>
      </c>
      <c r="T114" s="7">
        <v>0.13333333333333333</v>
      </c>
      <c r="U114" s="7">
        <v>0.1</v>
      </c>
      <c r="V114" s="7">
        <v>0.13333333333333333</v>
      </c>
      <c r="W114" s="72">
        <v>0.13333333333333333</v>
      </c>
      <c r="Z114" s="43">
        <v>104</v>
      </c>
      <c r="AA114" s="32">
        <v>1.0666666666666667</v>
      </c>
      <c r="AB114" s="7">
        <v>0</v>
      </c>
      <c r="AC114" s="7">
        <v>0.16666666666666666</v>
      </c>
      <c r="AD114" s="7">
        <v>0</v>
      </c>
      <c r="AE114" s="72">
        <v>0.2</v>
      </c>
    </row>
    <row r="115" spans="2:31" x14ac:dyDescent="0.3">
      <c r="B115" s="53">
        <v>105</v>
      </c>
      <c r="C115" s="50">
        <v>1</v>
      </c>
      <c r="D115" s="27">
        <v>0.86627906976744184</v>
      </c>
      <c r="E115" s="27">
        <v>1</v>
      </c>
      <c r="F115" s="27">
        <v>0.98255813953488369</v>
      </c>
      <c r="G115" s="33">
        <v>0.99453551912568305</v>
      </c>
      <c r="J115" s="43">
        <v>105</v>
      </c>
      <c r="K115" s="50">
        <v>29.2</v>
      </c>
      <c r="L115" s="27">
        <v>21.133333333333333</v>
      </c>
      <c r="M115" s="27">
        <v>26.933333333333334</v>
      </c>
      <c r="N115" s="27">
        <v>24.233333333333334</v>
      </c>
      <c r="O115" s="33">
        <v>29.066666666666666</v>
      </c>
      <c r="R115" s="43">
        <v>105</v>
      </c>
      <c r="S115" s="32">
        <v>0.13333333333333333</v>
      </c>
      <c r="T115" s="7">
        <v>0.13333333333333333</v>
      </c>
      <c r="U115" s="7">
        <v>0.13333333333333333</v>
      </c>
      <c r="V115" s="7">
        <v>0.13333333333333333</v>
      </c>
      <c r="W115" s="72">
        <v>0.13333333333333333</v>
      </c>
      <c r="Z115" s="43">
        <v>105</v>
      </c>
      <c r="AA115" s="32">
        <v>0.2</v>
      </c>
      <c r="AB115" s="7">
        <v>0</v>
      </c>
      <c r="AC115" s="7">
        <v>0.43333333333333335</v>
      </c>
      <c r="AD115" s="7">
        <v>0.6</v>
      </c>
      <c r="AE115" s="72">
        <v>0</v>
      </c>
    </row>
    <row r="116" spans="2:31" x14ac:dyDescent="0.3">
      <c r="B116" s="53">
        <v>106</v>
      </c>
      <c r="C116" s="50">
        <v>1</v>
      </c>
      <c r="D116" s="27">
        <v>0.88172043010752688</v>
      </c>
      <c r="E116" s="27">
        <v>1</v>
      </c>
      <c r="F116" s="27">
        <v>1</v>
      </c>
      <c r="G116" s="33">
        <v>1</v>
      </c>
      <c r="J116" s="43">
        <v>106</v>
      </c>
      <c r="K116" s="50">
        <v>31.833333333333332</v>
      </c>
      <c r="L116" s="27">
        <v>32.766666666666666</v>
      </c>
      <c r="M116" s="27">
        <v>32.9</v>
      </c>
      <c r="N116" s="27">
        <v>33.56666666666667</v>
      </c>
      <c r="O116" s="33">
        <v>37.233333333333334</v>
      </c>
      <c r="R116" s="43">
        <v>106</v>
      </c>
      <c r="S116" s="32">
        <v>0.13333333333333333</v>
      </c>
      <c r="T116" s="7">
        <v>0.1</v>
      </c>
      <c r="U116" s="7">
        <v>0.1</v>
      </c>
      <c r="V116" s="7">
        <v>0.13333333333333333</v>
      </c>
      <c r="W116" s="72">
        <v>0.13333333333333333</v>
      </c>
      <c r="Z116" s="43">
        <v>106</v>
      </c>
      <c r="AA116" s="32">
        <v>0.8</v>
      </c>
      <c r="AB116" s="7">
        <v>0.16666666666666666</v>
      </c>
      <c r="AC116" s="7">
        <v>0.13333333333333333</v>
      </c>
      <c r="AD116" s="7">
        <v>0.1</v>
      </c>
      <c r="AE116" s="72">
        <v>0.1</v>
      </c>
    </row>
    <row r="117" spans="2:31" x14ac:dyDescent="0.3">
      <c r="B117" s="53">
        <v>107</v>
      </c>
      <c r="C117" s="50">
        <v>0.98224852071005919</v>
      </c>
      <c r="D117" s="27">
        <v>0.96791443850267378</v>
      </c>
      <c r="E117" s="27">
        <v>0.94210526315789478</v>
      </c>
      <c r="F117" s="27">
        <v>0.98245614035087714</v>
      </c>
      <c r="G117" s="33">
        <v>0.92</v>
      </c>
      <c r="J117" s="43">
        <v>107</v>
      </c>
      <c r="K117" s="50">
        <v>28.933333333333334</v>
      </c>
      <c r="L117" s="27">
        <v>24.933333333333334</v>
      </c>
      <c r="M117" s="27">
        <v>23.2</v>
      </c>
      <c r="N117" s="27">
        <v>32.666666666666664</v>
      </c>
      <c r="O117" s="33">
        <v>35.866666666666667</v>
      </c>
      <c r="R117" s="43">
        <v>107</v>
      </c>
      <c r="S117" s="32">
        <v>0.1</v>
      </c>
      <c r="T117" s="7">
        <v>0.13333333333333333</v>
      </c>
      <c r="U117" s="7">
        <v>0.13333333333333333</v>
      </c>
      <c r="V117" s="7">
        <v>0.13333333333333333</v>
      </c>
      <c r="W117" s="72">
        <v>0.13333333333333333</v>
      </c>
      <c r="Z117" s="43">
        <v>107</v>
      </c>
      <c r="AA117" s="32">
        <v>0</v>
      </c>
      <c r="AB117" s="7">
        <v>0</v>
      </c>
      <c r="AC117" s="7">
        <v>0</v>
      </c>
      <c r="AD117" s="7">
        <v>0</v>
      </c>
      <c r="AE117" s="72">
        <v>0.3</v>
      </c>
    </row>
    <row r="118" spans="2:31" x14ac:dyDescent="0.3">
      <c r="B118" s="53">
        <v>108</v>
      </c>
      <c r="C118" s="50">
        <v>0.93442622950819676</v>
      </c>
      <c r="D118" s="27">
        <v>0.95480225988700562</v>
      </c>
      <c r="E118" s="27">
        <v>1</v>
      </c>
      <c r="F118" s="27">
        <v>1</v>
      </c>
      <c r="G118" s="33">
        <v>1</v>
      </c>
      <c r="J118" s="43">
        <v>108</v>
      </c>
      <c r="K118" s="50">
        <v>26.733333333333334</v>
      </c>
      <c r="L118" s="27">
        <v>25</v>
      </c>
      <c r="M118" s="27">
        <v>31.133333333333333</v>
      </c>
      <c r="N118" s="27">
        <v>26.366666666666667</v>
      </c>
      <c r="O118" s="33">
        <v>21.966666666666665</v>
      </c>
      <c r="R118" s="43">
        <v>108</v>
      </c>
      <c r="S118" s="32">
        <v>0.1</v>
      </c>
      <c r="T118" s="7">
        <v>0.13333333333333333</v>
      </c>
      <c r="U118" s="7">
        <v>0.13333333333333333</v>
      </c>
      <c r="V118" s="7">
        <v>0.13333333333333333</v>
      </c>
      <c r="W118" s="72">
        <v>0.13333333333333333</v>
      </c>
      <c r="Z118" s="43">
        <v>108</v>
      </c>
      <c r="AA118" s="32">
        <v>0.7</v>
      </c>
      <c r="AB118" s="7">
        <v>0.3</v>
      </c>
      <c r="AC118" s="7">
        <v>3.3333333333333333E-2</v>
      </c>
      <c r="AD118" s="7">
        <v>0</v>
      </c>
      <c r="AE118" s="72">
        <v>0</v>
      </c>
    </row>
    <row r="119" spans="2:31" x14ac:dyDescent="0.3">
      <c r="B119" s="53">
        <v>109</v>
      </c>
      <c r="C119" s="50">
        <v>1</v>
      </c>
      <c r="D119" s="27">
        <v>1</v>
      </c>
      <c r="E119" s="27">
        <v>1</v>
      </c>
      <c r="F119" s="27">
        <v>1</v>
      </c>
      <c r="G119" s="33">
        <v>0.92934782608695654</v>
      </c>
      <c r="J119" s="43">
        <v>109</v>
      </c>
      <c r="K119" s="50">
        <v>25.533333333333335</v>
      </c>
      <c r="L119" s="27">
        <v>26.733333333333334</v>
      </c>
      <c r="M119" s="27">
        <v>34.266666666666666</v>
      </c>
      <c r="N119" s="27">
        <v>35.766666666666666</v>
      </c>
      <c r="O119" s="33">
        <v>38.666666666666664</v>
      </c>
      <c r="R119" s="43">
        <v>109</v>
      </c>
      <c r="S119" s="32">
        <v>0.13333333333333333</v>
      </c>
      <c r="T119" s="7">
        <v>0.1</v>
      </c>
      <c r="U119" s="7">
        <v>0.13333333333333333</v>
      </c>
      <c r="V119" s="7">
        <v>0.13333333333333333</v>
      </c>
      <c r="W119" s="72">
        <v>0.1</v>
      </c>
      <c r="Z119" s="43">
        <v>109</v>
      </c>
      <c r="AA119" s="32">
        <v>0.23333333333333334</v>
      </c>
      <c r="AB119" s="7">
        <v>0.16666666666666666</v>
      </c>
      <c r="AC119" s="7">
        <v>0</v>
      </c>
      <c r="AD119" s="7">
        <v>0</v>
      </c>
      <c r="AE119" s="72">
        <v>0.23333333333333334</v>
      </c>
    </row>
    <row r="120" spans="2:31" x14ac:dyDescent="0.3">
      <c r="B120" s="53">
        <v>110</v>
      </c>
      <c r="C120" s="50">
        <v>0.90374331550802134</v>
      </c>
      <c r="D120" s="27">
        <v>0.91379310344827591</v>
      </c>
      <c r="E120" s="27">
        <v>0.9044943820224719</v>
      </c>
      <c r="F120" s="27">
        <v>0.94871794871794868</v>
      </c>
      <c r="G120" s="33">
        <v>1</v>
      </c>
      <c r="J120" s="43">
        <v>110</v>
      </c>
      <c r="K120" s="50">
        <v>22.733333333333334</v>
      </c>
      <c r="L120" s="27">
        <v>28.766666666666666</v>
      </c>
      <c r="M120" s="27">
        <v>25.233333333333334</v>
      </c>
      <c r="N120" s="27">
        <v>27.3</v>
      </c>
      <c r="O120" s="33">
        <v>35.1</v>
      </c>
      <c r="R120" s="43">
        <v>110</v>
      </c>
      <c r="S120" s="32">
        <v>0.13333333333333333</v>
      </c>
      <c r="T120" s="7">
        <v>0.1</v>
      </c>
      <c r="U120" s="7">
        <v>0.1</v>
      </c>
      <c r="V120" s="7">
        <v>0.13333333333333333</v>
      </c>
      <c r="W120" s="72">
        <v>0.13333333333333333</v>
      </c>
      <c r="Z120" s="43">
        <v>110</v>
      </c>
      <c r="AA120" s="32">
        <v>0.33333333333333331</v>
      </c>
      <c r="AB120" s="7">
        <v>0</v>
      </c>
      <c r="AC120" s="7">
        <v>0.26666666666666666</v>
      </c>
      <c r="AD120" s="7">
        <v>0.23333333333333334</v>
      </c>
      <c r="AE120" s="72">
        <v>0</v>
      </c>
    </row>
    <row r="121" spans="2:31" x14ac:dyDescent="0.3">
      <c r="B121" s="53">
        <v>111</v>
      </c>
      <c r="C121" s="50">
        <v>0.95121951219512191</v>
      </c>
      <c r="D121" s="27">
        <v>0.93717277486910999</v>
      </c>
      <c r="E121" s="27">
        <v>1</v>
      </c>
      <c r="F121" s="27">
        <v>0.95238095238095233</v>
      </c>
      <c r="G121" s="33">
        <v>0.97989949748743721</v>
      </c>
      <c r="J121" s="43">
        <v>111</v>
      </c>
      <c r="K121" s="50">
        <v>33.133333333333333</v>
      </c>
      <c r="L121" s="27">
        <v>28.1</v>
      </c>
      <c r="M121" s="27">
        <v>30.2</v>
      </c>
      <c r="N121" s="27">
        <v>26.933333333333334</v>
      </c>
      <c r="O121" s="33">
        <v>34.033333333333331</v>
      </c>
      <c r="R121" s="43">
        <v>111</v>
      </c>
      <c r="S121" s="32">
        <v>0.13333333333333333</v>
      </c>
      <c r="T121" s="7">
        <v>0.1</v>
      </c>
      <c r="U121" s="7">
        <v>0.13333333333333333</v>
      </c>
      <c r="V121" s="7">
        <v>0.13333333333333333</v>
      </c>
      <c r="W121" s="72">
        <v>0.13333333333333333</v>
      </c>
      <c r="Z121" s="43">
        <v>111</v>
      </c>
      <c r="AA121" s="32">
        <v>0.33333333333333331</v>
      </c>
      <c r="AB121" s="7">
        <v>0.13333333333333333</v>
      </c>
      <c r="AC121" s="7">
        <v>0</v>
      </c>
      <c r="AD121" s="7">
        <v>0.33333333333333331</v>
      </c>
      <c r="AE121" s="72">
        <v>0</v>
      </c>
    </row>
    <row r="122" spans="2:31" x14ac:dyDescent="0.3">
      <c r="B122" s="53">
        <v>112</v>
      </c>
      <c r="C122" s="50">
        <v>0.95348837209302328</v>
      </c>
      <c r="D122" s="27">
        <v>0.86734693877551017</v>
      </c>
      <c r="E122" s="27">
        <v>0.97354497354497349</v>
      </c>
      <c r="F122" s="27">
        <v>0.95428571428571429</v>
      </c>
      <c r="G122" s="33">
        <v>1</v>
      </c>
      <c r="J122" s="43">
        <v>112</v>
      </c>
      <c r="K122" s="50">
        <v>22.3</v>
      </c>
      <c r="L122" s="27">
        <v>24.1</v>
      </c>
      <c r="M122" s="27">
        <v>24.933333333333334</v>
      </c>
      <c r="N122" s="27">
        <v>30.9</v>
      </c>
      <c r="O122" s="33">
        <v>25.9</v>
      </c>
      <c r="R122" s="43">
        <v>112</v>
      </c>
      <c r="S122" s="32">
        <v>0.13333333333333333</v>
      </c>
      <c r="T122" s="7">
        <v>0.13333333333333333</v>
      </c>
      <c r="U122" s="7">
        <v>0.13333333333333333</v>
      </c>
      <c r="V122" s="7">
        <v>0.1</v>
      </c>
      <c r="W122" s="72">
        <v>0.13333333333333333</v>
      </c>
      <c r="Z122" s="43">
        <v>112</v>
      </c>
      <c r="AA122" s="32">
        <v>0.43333333333333335</v>
      </c>
      <c r="AB122" s="7">
        <v>0.1</v>
      </c>
      <c r="AC122" s="7">
        <v>0.2</v>
      </c>
      <c r="AD122" s="7">
        <v>0</v>
      </c>
      <c r="AE122" s="72">
        <v>0</v>
      </c>
    </row>
    <row r="123" spans="2:31" x14ac:dyDescent="0.3">
      <c r="B123" s="53">
        <v>113</v>
      </c>
      <c r="C123" s="50">
        <v>0.96648044692737434</v>
      </c>
      <c r="D123" s="27">
        <v>0.98124999999999996</v>
      </c>
      <c r="E123" s="27">
        <v>0.98159509202453987</v>
      </c>
      <c r="F123" s="27">
        <v>0.91160220994475138</v>
      </c>
      <c r="G123" s="33">
        <v>1</v>
      </c>
      <c r="J123" s="43">
        <v>113</v>
      </c>
      <c r="K123" s="50">
        <v>26.6</v>
      </c>
      <c r="L123" s="27">
        <v>27.333333333333332</v>
      </c>
      <c r="M123" s="27">
        <v>23.6</v>
      </c>
      <c r="N123" s="27">
        <v>32.533333333333331</v>
      </c>
      <c r="O123" s="33">
        <v>34.43333333333333</v>
      </c>
      <c r="R123" s="43">
        <v>113</v>
      </c>
      <c r="S123" s="32">
        <v>0.1</v>
      </c>
      <c r="T123" s="7">
        <v>0.13333333333333333</v>
      </c>
      <c r="U123" s="7">
        <v>0.13333333333333333</v>
      </c>
      <c r="V123" s="7">
        <v>0.13333333333333333</v>
      </c>
      <c r="W123" s="72">
        <v>0.13333333333333333</v>
      </c>
      <c r="Z123" s="43">
        <v>113</v>
      </c>
      <c r="AA123" s="32">
        <v>0.9</v>
      </c>
      <c r="AB123" s="7">
        <v>0.1</v>
      </c>
      <c r="AC123" s="7">
        <v>0</v>
      </c>
      <c r="AD123" s="7">
        <v>0</v>
      </c>
      <c r="AE123" s="72">
        <v>0</v>
      </c>
    </row>
    <row r="124" spans="2:31" x14ac:dyDescent="0.3">
      <c r="B124" s="53">
        <v>114</v>
      </c>
      <c r="C124" s="50">
        <v>0.98963730569948183</v>
      </c>
      <c r="D124" s="27">
        <v>0.98907103825136611</v>
      </c>
      <c r="E124" s="27">
        <v>0.99431818181818177</v>
      </c>
      <c r="F124" s="27">
        <v>1</v>
      </c>
      <c r="G124" s="33">
        <v>1</v>
      </c>
      <c r="J124" s="43">
        <v>114</v>
      </c>
      <c r="K124" s="50">
        <v>19.266666666666666</v>
      </c>
      <c r="L124" s="27">
        <v>26.833333333333332</v>
      </c>
      <c r="M124" s="27">
        <v>29.333333333333332</v>
      </c>
      <c r="N124" s="27">
        <v>28.166666666666668</v>
      </c>
      <c r="O124" s="33">
        <v>31.2</v>
      </c>
      <c r="R124" s="43">
        <v>114</v>
      </c>
      <c r="S124" s="32">
        <v>0.13333333333333333</v>
      </c>
      <c r="T124" s="7">
        <v>0.1</v>
      </c>
      <c r="U124" s="7">
        <v>0.1</v>
      </c>
      <c r="V124" s="7">
        <v>0.13333333333333333</v>
      </c>
      <c r="W124" s="72">
        <v>0.13333333333333333</v>
      </c>
      <c r="Z124" s="43">
        <v>114</v>
      </c>
      <c r="AA124" s="32">
        <v>0</v>
      </c>
      <c r="AB124" s="7">
        <v>0.13333333333333333</v>
      </c>
      <c r="AC124" s="7">
        <v>0.36666666666666664</v>
      </c>
      <c r="AD124" s="7">
        <v>0</v>
      </c>
      <c r="AE124" s="72">
        <v>0.1</v>
      </c>
    </row>
    <row r="125" spans="2:31" x14ac:dyDescent="0.3">
      <c r="B125" s="53">
        <v>115</v>
      </c>
      <c r="C125" s="50">
        <v>0.8404907975460123</v>
      </c>
      <c r="D125" s="27">
        <v>0.91812865497076024</v>
      </c>
      <c r="E125" s="27">
        <v>0.92753623188405798</v>
      </c>
      <c r="F125" s="27">
        <v>1</v>
      </c>
      <c r="G125" s="33">
        <v>1</v>
      </c>
      <c r="J125" s="43">
        <v>115</v>
      </c>
      <c r="K125" s="50">
        <v>22.866666666666667</v>
      </c>
      <c r="L125" s="27">
        <v>33.56666666666667</v>
      </c>
      <c r="M125" s="27">
        <v>28.5</v>
      </c>
      <c r="N125" s="27">
        <v>34.06666666666667</v>
      </c>
      <c r="O125" s="33">
        <v>36.733333333333334</v>
      </c>
      <c r="R125" s="43">
        <v>115</v>
      </c>
      <c r="S125" s="32">
        <v>0.1</v>
      </c>
      <c r="T125" s="7">
        <v>0.1</v>
      </c>
      <c r="U125" s="7">
        <v>0.13333333333333333</v>
      </c>
      <c r="V125" s="7">
        <v>0.13333333333333333</v>
      </c>
      <c r="W125" s="72">
        <v>0.13333333333333333</v>
      </c>
      <c r="Z125" s="43">
        <v>115</v>
      </c>
      <c r="AA125" s="32">
        <v>0.4</v>
      </c>
      <c r="AB125" s="7">
        <v>0</v>
      </c>
      <c r="AC125" s="7">
        <v>0.13333333333333333</v>
      </c>
      <c r="AD125" s="7">
        <v>0</v>
      </c>
      <c r="AE125" s="72">
        <v>0.43333333333333335</v>
      </c>
    </row>
    <row r="126" spans="2:31" x14ac:dyDescent="0.3">
      <c r="B126" s="53">
        <v>116</v>
      </c>
      <c r="C126" s="50">
        <v>1</v>
      </c>
      <c r="D126" s="27">
        <v>0.88957055214723924</v>
      </c>
      <c r="E126" s="27">
        <v>1</v>
      </c>
      <c r="F126" s="27">
        <v>0.98913043478260865</v>
      </c>
      <c r="G126" s="33">
        <v>0.94968553459119498</v>
      </c>
      <c r="J126" s="43">
        <v>116</v>
      </c>
      <c r="K126" s="50">
        <v>19.600000000000001</v>
      </c>
      <c r="L126" s="27">
        <v>25.033333333333335</v>
      </c>
      <c r="M126" s="27">
        <v>27.566666666666666</v>
      </c>
      <c r="N126" s="27">
        <v>33.866666666666667</v>
      </c>
      <c r="O126" s="33">
        <v>25.3</v>
      </c>
      <c r="R126" s="43">
        <v>116</v>
      </c>
      <c r="S126" s="32">
        <v>0.13333333333333333</v>
      </c>
      <c r="T126" s="7">
        <v>0.13333333333333333</v>
      </c>
      <c r="U126" s="7">
        <v>0.13333333333333333</v>
      </c>
      <c r="V126" s="7">
        <v>0.1</v>
      </c>
      <c r="W126" s="72">
        <v>0.13333333333333333</v>
      </c>
      <c r="Z126" s="43">
        <v>116</v>
      </c>
      <c r="AA126" s="32">
        <v>0.7</v>
      </c>
      <c r="AB126" s="7">
        <v>0.3</v>
      </c>
      <c r="AC126" s="7">
        <v>0</v>
      </c>
      <c r="AD126" s="7">
        <v>0</v>
      </c>
      <c r="AE126" s="72">
        <v>0</v>
      </c>
    </row>
    <row r="127" spans="2:31" x14ac:dyDescent="0.3">
      <c r="B127" s="53">
        <v>117</v>
      </c>
      <c r="C127" s="50">
        <v>0.95857988165680474</v>
      </c>
      <c r="D127" s="27">
        <v>0.92777777777777781</v>
      </c>
      <c r="E127" s="27">
        <v>0.95953757225433522</v>
      </c>
      <c r="F127" s="27">
        <v>0.95431472081218272</v>
      </c>
      <c r="G127" s="33">
        <v>0.92178770949720668</v>
      </c>
      <c r="J127" s="43">
        <v>117</v>
      </c>
      <c r="K127" s="50">
        <v>26.933333333333334</v>
      </c>
      <c r="L127" s="27">
        <v>24.466666666666665</v>
      </c>
      <c r="M127" s="27">
        <v>29.3</v>
      </c>
      <c r="N127" s="27">
        <v>35.233333333333334</v>
      </c>
      <c r="O127" s="33">
        <v>24.266666666666666</v>
      </c>
      <c r="R127" s="43">
        <v>117</v>
      </c>
      <c r="S127" s="32">
        <v>0.1</v>
      </c>
      <c r="T127" s="7">
        <v>0.13333333333333333</v>
      </c>
      <c r="U127" s="7">
        <v>0.13333333333333333</v>
      </c>
      <c r="V127" s="7">
        <v>0.1</v>
      </c>
      <c r="W127" s="72">
        <v>0.13333333333333333</v>
      </c>
      <c r="Z127" s="43">
        <v>117</v>
      </c>
      <c r="AA127" s="32">
        <v>0</v>
      </c>
      <c r="AB127" s="7">
        <v>0.2</v>
      </c>
      <c r="AC127" s="7">
        <v>0</v>
      </c>
      <c r="AD127" s="7">
        <v>0.43333333333333335</v>
      </c>
      <c r="AE127" s="72">
        <v>0.3</v>
      </c>
    </row>
    <row r="128" spans="2:31" x14ac:dyDescent="0.3">
      <c r="B128" s="53">
        <v>118</v>
      </c>
      <c r="C128" s="50">
        <v>1</v>
      </c>
      <c r="D128" s="27">
        <v>0.99367088607594933</v>
      </c>
      <c r="E128" s="27">
        <v>0.94219653179190754</v>
      </c>
      <c r="F128" s="27">
        <v>1</v>
      </c>
      <c r="G128" s="33">
        <v>1</v>
      </c>
      <c r="J128" s="43">
        <v>118</v>
      </c>
      <c r="K128" s="50">
        <v>23.5</v>
      </c>
      <c r="L128" s="27">
        <v>25.8</v>
      </c>
      <c r="M128" s="27">
        <v>26.766666666666666</v>
      </c>
      <c r="N128" s="27">
        <v>20.633333333333333</v>
      </c>
      <c r="O128" s="33">
        <v>32.6</v>
      </c>
      <c r="R128" s="43">
        <v>118</v>
      </c>
      <c r="S128" s="32">
        <v>0.1</v>
      </c>
      <c r="T128" s="7">
        <v>0.13333333333333333</v>
      </c>
      <c r="U128" s="7">
        <v>0.13333333333333333</v>
      </c>
      <c r="V128" s="7">
        <v>0.13333333333333333</v>
      </c>
      <c r="W128" s="72">
        <v>0.13333333333333333</v>
      </c>
      <c r="Z128" s="43">
        <v>118</v>
      </c>
      <c r="AA128" s="32">
        <v>0.6333333333333333</v>
      </c>
      <c r="AB128" s="7">
        <v>0.46666666666666667</v>
      </c>
      <c r="AC128" s="7">
        <v>0.16666666666666666</v>
      </c>
      <c r="AD128" s="7">
        <v>0</v>
      </c>
      <c r="AE128" s="72">
        <v>0</v>
      </c>
    </row>
    <row r="129" spans="2:31" x14ac:dyDescent="0.3">
      <c r="B129" s="53">
        <v>119</v>
      </c>
      <c r="C129" s="50">
        <v>0.97252747252747251</v>
      </c>
      <c r="D129" s="27">
        <v>0.89839572192513373</v>
      </c>
      <c r="E129" s="27">
        <v>0.94594594594594594</v>
      </c>
      <c r="F129" s="27">
        <v>0.94886363636363635</v>
      </c>
      <c r="G129" s="33">
        <v>1</v>
      </c>
      <c r="J129" s="43">
        <v>119</v>
      </c>
      <c r="K129" s="50">
        <v>26.2</v>
      </c>
      <c r="L129" s="27">
        <v>25.033333333333335</v>
      </c>
      <c r="M129" s="27">
        <v>33.4</v>
      </c>
      <c r="N129" s="27">
        <v>34.766666666666666</v>
      </c>
      <c r="O129" s="33">
        <v>31.366666666666667</v>
      </c>
      <c r="R129" s="43">
        <v>119</v>
      </c>
      <c r="S129" s="32">
        <v>0.13333333333333333</v>
      </c>
      <c r="T129" s="7">
        <v>0.13333333333333333</v>
      </c>
      <c r="U129" s="7">
        <v>0.13333333333333333</v>
      </c>
      <c r="V129" s="7">
        <v>0.13333333333333333</v>
      </c>
      <c r="W129" s="72">
        <v>0.13333333333333333</v>
      </c>
      <c r="Z129" s="43">
        <v>119</v>
      </c>
      <c r="AA129" s="32">
        <v>0.23333333333333334</v>
      </c>
      <c r="AB129" s="7">
        <v>0.6</v>
      </c>
      <c r="AC129" s="7">
        <v>0</v>
      </c>
      <c r="AD129" s="7">
        <v>0</v>
      </c>
      <c r="AE129" s="72">
        <v>0</v>
      </c>
    </row>
    <row r="130" spans="2:31" x14ac:dyDescent="0.3">
      <c r="B130" s="53">
        <v>120</v>
      </c>
      <c r="C130" s="50">
        <v>0.97740112994350281</v>
      </c>
      <c r="D130" s="27">
        <v>0.95604395604395609</v>
      </c>
      <c r="E130" s="27">
        <v>0.98265895953757221</v>
      </c>
      <c r="F130" s="27">
        <v>1</v>
      </c>
      <c r="G130" s="33">
        <v>0.97237569060773477</v>
      </c>
      <c r="J130" s="43">
        <v>120</v>
      </c>
      <c r="K130" s="50">
        <v>34.366666666666667</v>
      </c>
      <c r="L130" s="27">
        <v>21.2</v>
      </c>
      <c r="M130" s="27">
        <v>19.366666666666667</v>
      </c>
      <c r="N130" s="27">
        <v>33.56666666666667</v>
      </c>
      <c r="O130" s="33">
        <v>32.799999999999997</v>
      </c>
      <c r="R130" s="43">
        <v>120</v>
      </c>
      <c r="S130" s="32">
        <v>0.13333333333333333</v>
      </c>
      <c r="T130" s="7">
        <v>0.13333333333333333</v>
      </c>
      <c r="U130" s="7">
        <v>0.13333333333333333</v>
      </c>
      <c r="V130" s="7">
        <v>0.13333333333333333</v>
      </c>
      <c r="W130" s="72">
        <v>0.13333333333333333</v>
      </c>
      <c r="Z130" s="43">
        <v>120</v>
      </c>
      <c r="AA130" s="32">
        <v>0</v>
      </c>
      <c r="AB130" s="7">
        <v>0.1</v>
      </c>
      <c r="AC130" s="7">
        <v>0.43333333333333335</v>
      </c>
      <c r="AD130" s="7">
        <v>0.3</v>
      </c>
      <c r="AE130" s="72">
        <v>0.23333333333333334</v>
      </c>
    </row>
    <row r="131" spans="2:31" x14ac:dyDescent="0.3">
      <c r="B131" s="53">
        <v>121</v>
      </c>
      <c r="C131" s="50">
        <v>0.96363636363636362</v>
      </c>
      <c r="D131" s="27">
        <v>0.87755102040816324</v>
      </c>
      <c r="E131" s="27">
        <v>0.98895027624309395</v>
      </c>
      <c r="F131" s="27">
        <v>0.9027027027027027</v>
      </c>
      <c r="G131" s="33">
        <v>0.91279069767441856</v>
      </c>
      <c r="J131" s="43">
        <v>121</v>
      </c>
      <c r="K131" s="50">
        <v>28.033333333333335</v>
      </c>
      <c r="L131" s="27">
        <v>31.433333333333334</v>
      </c>
      <c r="M131" s="27">
        <v>23.866666666666667</v>
      </c>
      <c r="N131" s="27">
        <v>25.9</v>
      </c>
      <c r="O131" s="33">
        <v>34.333333333333336</v>
      </c>
      <c r="R131" s="43">
        <v>121</v>
      </c>
      <c r="S131" s="32">
        <v>0.1</v>
      </c>
      <c r="T131" s="7">
        <v>0.13333333333333333</v>
      </c>
      <c r="U131" s="7">
        <v>0.13333333333333333</v>
      </c>
      <c r="V131" s="7">
        <v>0.13333333333333333</v>
      </c>
      <c r="W131" s="72">
        <v>0.13333333333333333</v>
      </c>
      <c r="Z131" s="43">
        <v>121</v>
      </c>
      <c r="AA131" s="32">
        <v>0.53333333333333333</v>
      </c>
      <c r="AB131" s="7">
        <v>0.3</v>
      </c>
      <c r="AC131" s="7">
        <v>0</v>
      </c>
      <c r="AD131" s="7">
        <v>0.33333333333333331</v>
      </c>
      <c r="AE131" s="72">
        <v>0</v>
      </c>
    </row>
    <row r="132" spans="2:31" x14ac:dyDescent="0.3">
      <c r="B132" s="53">
        <v>122</v>
      </c>
      <c r="C132" s="50">
        <v>0.94827586206896552</v>
      </c>
      <c r="D132" s="27">
        <v>0.98360655737704916</v>
      </c>
      <c r="E132" s="27">
        <v>1</v>
      </c>
      <c r="F132" s="27">
        <v>1</v>
      </c>
      <c r="G132" s="33">
        <v>1</v>
      </c>
      <c r="J132" s="43">
        <v>122</v>
      </c>
      <c r="K132" s="50">
        <v>23.266666666666666</v>
      </c>
      <c r="L132" s="27">
        <v>28.933333333333334</v>
      </c>
      <c r="M132" s="27">
        <v>31.2</v>
      </c>
      <c r="N132" s="27">
        <v>34.966666666666669</v>
      </c>
      <c r="O132" s="33">
        <v>38.266666666666666</v>
      </c>
      <c r="R132" s="43">
        <v>122</v>
      </c>
      <c r="S132" s="32">
        <v>0.1</v>
      </c>
      <c r="T132" s="7">
        <v>0.1</v>
      </c>
      <c r="U132" s="7">
        <v>0.1</v>
      </c>
      <c r="V132" s="7">
        <v>0.13333333333333333</v>
      </c>
      <c r="W132" s="72">
        <v>0.13333333333333333</v>
      </c>
      <c r="Z132" s="43">
        <v>122</v>
      </c>
      <c r="AA132" s="32">
        <v>0.56666666666666665</v>
      </c>
      <c r="AB132" s="7">
        <v>0.13333333333333333</v>
      </c>
      <c r="AC132" s="7">
        <v>0.26666666666666666</v>
      </c>
      <c r="AD132" s="7">
        <v>0.13333333333333333</v>
      </c>
      <c r="AE132" s="72">
        <v>0</v>
      </c>
    </row>
    <row r="133" spans="2:31" x14ac:dyDescent="0.3">
      <c r="B133" s="53">
        <v>123</v>
      </c>
      <c r="C133" s="50">
        <v>0.875</v>
      </c>
      <c r="D133" s="27">
        <v>1</v>
      </c>
      <c r="E133" s="27">
        <v>1</v>
      </c>
      <c r="F133" s="27">
        <v>1</v>
      </c>
      <c r="G133" s="33">
        <v>0.95454545454545459</v>
      </c>
      <c r="J133" s="43">
        <v>123</v>
      </c>
      <c r="K133" s="50">
        <v>29.033333333333335</v>
      </c>
      <c r="L133" s="27">
        <v>31.266666666666666</v>
      </c>
      <c r="M133" s="27">
        <v>26.833333333333332</v>
      </c>
      <c r="N133" s="27">
        <v>28.5</v>
      </c>
      <c r="O133" s="33">
        <v>31.8</v>
      </c>
      <c r="R133" s="43">
        <v>123</v>
      </c>
      <c r="S133" s="32">
        <v>0.1</v>
      </c>
      <c r="T133" s="7">
        <v>0.13333333333333333</v>
      </c>
      <c r="U133" s="7">
        <v>0.13333333333333333</v>
      </c>
      <c r="V133" s="7">
        <v>0.13333333333333333</v>
      </c>
      <c r="W133" s="72">
        <v>0.13333333333333333</v>
      </c>
      <c r="Z133" s="43">
        <v>123</v>
      </c>
      <c r="AA133" s="32">
        <v>0.13333333333333333</v>
      </c>
      <c r="AB133" s="7">
        <v>0.43333333333333335</v>
      </c>
      <c r="AC133" s="7">
        <v>0</v>
      </c>
      <c r="AD133" s="7">
        <v>0.43333333333333335</v>
      </c>
      <c r="AE133" s="72">
        <v>0</v>
      </c>
    </row>
    <row r="134" spans="2:31" x14ac:dyDescent="0.3">
      <c r="B134" s="53">
        <v>124</v>
      </c>
      <c r="C134" s="50">
        <v>0.95081967213114749</v>
      </c>
      <c r="D134" s="27">
        <v>0.90374331550802134</v>
      </c>
      <c r="E134" s="27">
        <v>0.98305084745762716</v>
      </c>
      <c r="F134" s="27">
        <v>0.96875</v>
      </c>
      <c r="G134" s="33">
        <v>0.95897435897435901</v>
      </c>
      <c r="J134" s="43">
        <v>124</v>
      </c>
      <c r="K134" s="50">
        <v>24.166666666666668</v>
      </c>
      <c r="L134" s="27">
        <v>28.2</v>
      </c>
      <c r="M134" s="27">
        <v>30.466666666666665</v>
      </c>
      <c r="N134" s="27">
        <v>26.833333333333332</v>
      </c>
      <c r="O134" s="33">
        <v>29.466666666666665</v>
      </c>
      <c r="R134" s="43">
        <v>124</v>
      </c>
      <c r="S134" s="32">
        <v>0.1</v>
      </c>
      <c r="T134" s="7">
        <v>0.1</v>
      </c>
      <c r="U134" s="7">
        <v>0.1</v>
      </c>
      <c r="V134" s="7">
        <v>0.13333333333333333</v>
      </c>
      <c r="W134" s="72">
        <v>0.13333333333333333</v>
      </c>
      <c r="Z134" s="43">
        <v>124</v>
      </c>
      <c r="AA134" s="32">
        <v>0.26666666666666666</v>
      </c>
      <c r="AB134" s="7">
        <v>3.3333333333333333E-2</v>
      </c>
      <c r="AC134" s="7">
        <v>3.3333333333333333E-2</v>
      </c>
      <c r="AD134" s="7">
        <v>0</v>
      </c>
      <c r="AE134" s="72">
        <v>0.26666666666666666</v>
      </c>
    </row>
    <row r="135" spans="2:31" x14ac:dyDescent="0.3">
      <c r="B135" s="53">
        <v>125</v>
      </c>
      <c r="C135" s="50">
        <v>0.94318181818181823</v>
      </c>
      <c r="D135" s="27">
        <v>0.99456521739130432</v>
      </c>
      <c r="E135" s="27">
        <v>1</v>
      </c>
      <c r="F135" s="27">
        <v>1</v>
      </c>
      <c r="G135" s="33">
        <v>0.97222222222222221</v>
      </c>
      <c r="J135" s="43">
        <v>125</v>
      </c>
      <c r="K135" s="50">
        <v>25.4</v>
      </c>
      <c r="L135" s="27">
        <v>26.233333333333334</v>
      </c>
      <c r="M135" s="27">
        <v>28.166666666666668</v>
      </c>
      <c r="N135" s="27">
        <v>25.933333333333334</v>
      </c>
      <c r="O135" s="33">
        <v>36.5</v>
      </c>
      <c r="R135" s="43">
        <v>125</v>
      </c>
      <c r="S135" s="32">
        <v>0.13333333333333333</v>
      </c>
      <c r="T135" s="7">
        <v>0.13333333333333333</v>
      </c>
      <c r="U135" s="7">
        <v>0.1</v>
      </c>
      <c r="V135" s="7">
        <v>0.13333333333333333</v>
      </c>
      <c r="W135" s="72">
        <v>0.13333333333333333</v>
      </c>
      <c r="Z135" s="43">
        <v>125</v>
      </c>
      <c r="AA135" s="32">
        <v>0.6</v>
      </c>
      <c r="AB135" s="7">
        <v>0</v>
      </c>
      <c r="AC135" s="7">
        <v>0.16666666666666666</v>
      </c>
      <c r="AD135" s="7">
        <v>0</v>
      </c>
      <c r="AE135" s="72">
        <v>0.46666666666666667</v>
      </c>
    </row>
    <row r="136" spans="2:31" x14ac:dyDescent="0.3">
      <c r="B136" s="53">
        <v>126</v>
      </c>
      <c r="C136" s="50">
        <v>0.97959183673469385</v>
      </c>
      <c r="D136" s="27">
        <v>1</v>
      </c>
      <c r="E136" s="27">
        <v>0.95675675675675675</v>
      </c>
      <c r="F136" s="27">
        <v>1</v>
      </c>
      <c r="G136" s="33">
        <v>0.94318181818181823</v>
      </c>
      <c r="J136" s="43">
        <v>126</v>
      </c>
      <c r="K136" s="50">
        <v>27.7</v>
      </c>
      <c r="L136" s="27">
        <v>29</v>
      </c>
      <c r="M136" s="27">
        <v>26.366666666666667</v>
      </c>
      <c r="N136" s="27">
        <v>28.366666666666667</v>
      </c>
      <c r="O136" s="33">
        <v>39.1</v>
      </c>
      <c r="R136" s="43">
        <v>126</v>
      </c>
      <c r="S136" s="32">
        <v>0.13333333333333333</v>
      </c>
      <c r="T136" s="7">
        <v>0.13333333333333333</v>
      </c>
      <c r="U136" s="7">
        <v>0.13333333333333333</v>
      </c>
      <c r="V136" s="7">
        <v>0.13333333333333333</v>
      </c>
      <c r="W136" s="72">
        <v>0.13333333333333333</v>
      </c>
      <c r="Z136" s="43">
        <v>126</v>
      </c>
      <c r="AA136" s="32">
        <v>0</v>
      </c>
      <c r="AB136" s="7">
        <v>0</v>
      </c>
      <c r="AC136" s="7">
        <v>0</v>
      </c>
      <c r="AD136" s="7">
        <v>0</v>
      </c>
      <c r="AE136" s="72">
        <v>6.6666666666666666E-2</v>
      </c>
    </row>
    <row r="137" spans="2:31" x14ac:dyDescent="0.3">
      <c r="B137" s="53">
        <v>127</v>
      </c>
      <c r="C137" s="50">
        <v>0.94708994708994709</v>
      </c>
      <c r="D137" s="27">
        <v>0.98918918918918919</v>
      </c>
      <c r="E137" s="27">
        <v>1</v>
      </c>
      <c r="F137" s="27">
        <v>1</v>
      </c>
      <c r="G137" s="33">
        <v>0.99415204678362568</v>
      </c>
      <c r="J137" s="43">
        <v>127</v>
      </c>
      <c r="K137" s="50">
        <v>32</v>
      </c>
      <c r="L137" s="27">
        <v>26.833333333333332</v>
      </c>
      <c r="M137" s="27">
        <v>28.866666666666667</v>
      </c>
      <c r="N137" s="27">
        <v>26.6</v>
      </c>
      <c r="O137" s="33">
        <v>28.166666666666668</v>
      </c>
      <c r="R137" s="43">
        <v>127</v>
      </c>
      <c r="S137" s="32">
        <v>0.1</v>
      </c>
      <c r="T137" s="7">
        <v>0.13333333333333333</v>
      </c>
      <c r="U137" s="7">
        <v>0.13333333333333333</v>
      </c>
      <c r="V137" s="7">
        <v>0.1</v>
      </c>
      <c r="W137" s="72">
        <v>0.13333333333333333</v>
      </c>
      <c r="Z137" s="43">
        <v>127</v>
      </c>
      <c r="AA137" s="32">
        <v>0.13333333333333333</v>
      </c>
      <c r="AB137" s="7">
        <v>0.26666666666666666</v>
      </c>
      <c r="AC137" s="7">
        <v>0.23333333333333334</v>
      </c>
      <c r="AD137" s="7">
        <v>0</v>
      </c>
      <c r="AE137" s="72">
        <v>6.6666666666666666E-2</v>
      </c>
    </row>
    <row r="138" spans="2:31" x14ac:dyDescent="0.3">
      <c r="B138" s="53">
        <v>128</v>
      </c>
      <c r="C138" s="50">
        <v>0.9882352941176471</v>
      </c>
      <c r="D138" s="27">
        <v>0.95294117647058818</v>
      </c>
      <c r="E138" s="27">
        <v>0.8771929824561403</v>
      </c>
      <c r="F138" s="27">
        <v>1</v>
      </c>
      <c r="G138" s="33">
        <v>0.99415204678362568</v>
      </c>
      <c r="J138" s="43">
        <v>128</v>
      </c>
      <c r="K138" s="50">
        <v>24.066666666666666</v>
      </c>
      <c r="L138" s="27">
        <v>32.1</v>
      </c>
      <c r="M138" s="27">
        <v>33.93333333333333</v>
      </c>
      <c r="N138" s="27">
        <v>25.166666666666668</v>
      </c>
      <c r="O138" s="33">
        <v>27.633333333333333</v>
      </c>
      <c r="R138" s="43">
        <v>128</v>
      </c>
      <c r="S138" s="32">
        <v>0.13333333333333333</v>
      </c>
      <c r="T138" s="7">
        <v>0.13333333333333333</v>
      </c>
      <c r="U138" s="7">
        <v>0.13333333333333333</v>
      </c>
      <c r="V138" s="7">
        <v>0.13333333333333333</v>
      </c>
      <c r="W138" s="72">
        <v>0.13333333333333333</v>
      </c>
      <c r="Z138" s="43">
        <v>128</v>
      </c>
      <c r="AA138" s="32">
        <v>0</v>
      </c>
      <c r="AB138" s="7">
        <v>0.36666666666666664</v>
      </c>
      <c r="AC138" s="7">
        <v>0</v>
      </c>
      <c r="AD138" s="7">
        <v>0.1</v>
      </c>
      <c r="AE138" s="72">
        <v>0.26666666666666666</v>
      </c>
    </row>
    <row r="139" spans="2:31" x14ac:dyDescent="0.3">
      <c r="B139" s="53">
        <v>129</v>
      </c>
      <c r="C139" s="50">
        <v>0.92473118279569888</v>
      </c>
      <c r="D139" s="27">
        <v>1</v>
      </c>
      <c r="E139" s="27">
        <v>1</v>
      </c>
      <c r="F139" s="27">
        <v>0.94082840236686394</v>
      </c>
      <c r="G139" s="33">
        <v>0.97354497354497349</v>
      </c>
      <c r="J139" s="43">
        <v>129</v>
      </c>
      <c r="K139" s="50">
        <v>24.733333333333334</v>
      </c>
      <c r="L139" s="27">
        <v>30.766666666666666</v>
      </c>
      <c r="M139" s="27">
        <v>24.8</v>
      </c>
      <c r="N139" s="27">
        <v>37.633333333333333</v>
      </c>
      <c r="O139" s="33">
        <v>38.766666666666666</v>
      </c>
      <c r="R139" s="43">
        <v>129</v>
      </c>
      <c r="S139" s="32">
        <v>0.13333333333333333</v>
      </c>
      <c r="T139" s="7">
        <v>0.1</v>
      </c>
      <c r="U139" s="7">
        <v>0.1</v>
      </c>
      <c r="V139" s="7">
        <v>0.13333333333333333</v>
      </c>
      <c r="W139" s="72">
        <v>0.13333333333333333</v>
      </c>
      <c r="Z139" s="43">
        <v>129</v>
      </c>
      <c r="AA139" s="32">
        <v>0.3</v>
      </c>
      <c r="AB139" s="7">
        <v>0</v>
      </c>
      <c r="AC139" s="7">
        <v>0.16666666666666666</v>
      </c>
      <c r="AD139" s="7">
        <v>0</v>
      </c>
      <c r="AE139" s="72">
        <v>0</v>
      </c>
    </row>
    <row r="140" spans="2:31" x14ac:dyDescent="0.3">
      <c r="B140" s="53">
        <v>130</v>
      </c>
      <c r="C140" s="50">
        <v>1</v>
      </c>
      <c r="D140" s="27">
        <v>0.91237113402061853</v>
      </c>
      <c r="E140" s="27">
        <v>1</v>
      </c>
      <c r="F140" s="27">
        <v>0.9242424242424242</v>
      </c>
      <c r="G140" s="33">
        <v>0.9662921348314607</v>
      </c>
      <c r="J140" s="43">
        <v>130</v>
      </c>
      <c r="K140" s="50">
        <v>32.56666666666667</v>
      </c>
      <c r="L140" s="27">
        <v>27.8</v>
      </c>
      <c r="M140" s="27">
        <v>29.1</v>
      </c>
      <c r="N140" s="27">
        <v>33</v>
      </c>
      <c r="O140" s="33">
        <v>32.166666666666664</v>
      </c>
      <c r="R140" s="43">
        <v>130</v>
      </c>
      <c r="S140" s="32">
        <v>0.1</v>
      </c>
      <c r="T140" s="7">
        <v>0.1</v>
      </c>
      <c r="U140" s="7">
        <v>0.1</v>
      </c>
      <c r="V140" s="7">
        <v>0.13333333333333333</v>
      </c>
      <c r="W140" s="72">
        <v>0.13333333333333333</v>
      </c>
      <c r="Z140" s="43">
        <v>130</v>
      </c>
      <c r="AA140" s="32">
        <v>0.8666666666666667</v>
      </c>
      <c r="AB140" s="7">
        <v>0.13333333333333333</v>
      </c>
      <c r="AC140" s="7">
        <v>0</v>
      </c>
      <c r="AD140" s="7">
        <v>0.36666666666666664</v>
      </c>
      <c r="AE140" s="72">
        <v>0</v>
      </c>
    </row>
    <row r="141" spans="2:31" x14ac:dyDescent="0.3">
      <c r="B141" s="53">
        <v>131</v>
      </c>
      <c r="C141" s="50">
        <v>0.91191709844559588</v>
      </c>
      <c r="D141" s="27">
        <v>0.96511627906976749</v>
      </c>
      <c r="E141" s="27">
        <v>0.99354838709677418</v>
      </c>
      <c r="F141" s="27">
        <v>1</v>
      </c>
      <c r="G141" s="33">
        <v>1</v>
      </c>
      <c r="J141" s="43">
        <v>131</v>
      </c>
      <c r="K141" s="50">
        <v>24.066666666666666</v>
      </c>
      <c r="L141" s="27">
        <v>38.366666666666667</v>
      </c>
      <c r="M141" s="27">
        <v>27.733333333333334</v>
      </c>
      <c r="N141" s="27">
        <v>35.799999999999997</v>
      </c>
      <c r="O141" s="33">
        <v>27.266666666666666</v>
      </c>
      <c r="R141" s="43">
        <v>131</v>
      </c>
      <c r="S141" s="32">
        <v>0.1</v>
      </c>
      <c r="T141" s="7">
        <v>0.13333333333333333</v>
      </c>
      <c r="U141" s="7">
        <v>0.13333333333333333</v>
      </c>
      <c r="V141" s="7">
        <v>0.13333333333333333</v>
      </c>
      <c r="W141" s="72">
        <v>0.13333333333333333</v>
      </c>
      <c r="Z141" s="43">
        <v>131</v>
      </c>
      <c r="AA141" s="32">
        <v>0</v>
      </c>
      <c r="AB141" s="7">
        <v>0.2</v>
      </c>
      <c r="AC141" s="7">
        <v>0.2</v>
      </c>
      <c r="AD141" s="7">
        <v>0</v>
      </c>
      <c r="AE141" s="72">
        <v>0.36666666666666664</v>
      </c>
    </row>
    <row r="142" spans="2:31" x14ac:dyDescent="0.3">
      <c r="B142" s="53">
        <v>132</v>
      </c>
      <c r="C142" s="50">
        <v>0.94857142857142862</v>
      </c>
      <c r="D142" s="27">
        <v>0.98734177215189878</v>
      </c>
      <c r="E142" s="27">
        <v>0.98275862068965514</v>
      </c>
      <c r="F142" s="27">
        <v>1</v>
      </c>
      <c r="G142" s="33">
        <v>1</v>
      </c>
      <c r="J142" s="43">
        <v>132</v>
      </c>
      <c r="K142" s="50">
        <v>22.766666666666666</v>
      </c>
      <c r="L142" s="27">
        <v>28.566666666666666</v>
      </c>
      <c r="M142" s="27">
        <v>28.466666666666665</v>
      </c>
      <c r="N142" s="27">
        <v>33.033333333333331</v>
      </c>
      <c r="O142" s="33">
        <v>28.633333333333333</v>
      </c>
      <c r="R142" s="43">
        <v>132</v>
      </c>
      <c r="S142" s="32">
        <v>0.13333333333333333</v>
      </c>
      <c r="T142" s="7">
        <v>0.13333333333333333</v>
      </c>
      <c r="U142" s="7">
        <v>0.13333333333333333</v>
      </c>
      <c r="V142" s="7">
        <v>0.13333333333333333</v>
      </c>
      <c r="W142" s="72">
        <v>0.13333333333333333</v>
      </c>
      <c r="Z142" s="43">
        <v>132</v>
      </c>
      <c r="AA142" s="32">
        <v>0.36666666666666664</v>
      </c>
      <c r="AB142" s="7">
        <v>0.1</v>
      </c>
      <c r="AC142" s="7">
        <v>0.16666666666666666</v>
      </c>
      <c r="AD142" s="7">
        <v>0.26666666666666666</v>
      </c>
      <c r="AE142" s="72">
        <v>0.1</v>
      </c>
    </row>
    <row r="143" spans="2:31" x14ac:dyDescent="0.3">
      <c r="B143" s="53">
        <v>133</v>
      </c>
      <c r="C143" s="50">
        <v>0.95161290322580649</v>
      </c>
      <c r="D143" s="27">
        <v>0.93785310734463279</v>
      </c>
      <c r="E143" s="27">
        <v>1</v>
      </c>
      <c r="F143" s="27">
        <v>0.96551724137931039</v>
      </c>
      <c r="G143" s="33">
        <v>1</v>
      </c>
      <c r="J143" s="43">
        <v>133</v>
      </c>
      <c r="K143" s="50">
        <v>26.433333333333334</v>
      </c>
      <c r="L143" s="27">
        <v>20.033333333333335</v>
      </c>
      <c r="M143" s="27">
        <v>31.033333333333335</v>
      </c>
      <c r="N143" s="27">
        <v>30.4</v>
      </c>
      <c r="O143" s="33">
        <v>27.533333333333335</v>
      </c>
      <c r="R143" s="43">
        <v>133</v>
      </c>
      <c r="S143" s="32">
        <v>0.1</v>
      </c>
      <c r="T143" s="7">
        <v>0.13333333333333333</v>
      </c>
      <c r="U143" s="7">
        <v>0.13333333333333333</v>
      </c>
      <c r="V143" s="7">
        <v>0.13333333333333333</v>
      </c>
      <c r="W143" s="72">
        <v>0.13333333333333333</v>
      </c>
      <c r="Z143" s="43">
        <v>133</v>
      </c>
      <c r="AA143" s="32">
        <v>0.23333333333333334</v>
      </c>
      <c r="AB143" s="7">
        <v>6.6666666666666666E-2</v>
      </c>
      <c r="AC143" s="7">
        <v>0.26666666666666666</v>
      </c>
      <c r="AD143" s="7">
        <v>0</v>
      </c>
      <c r="AE143" s="72">
        <v>0.16666666666666666</v>
      </c>
    </row>
    <row r="144" spans="2:31" x14ac:dyDescent="0.3">
      <c r="B144" s="53">
        <v>134</v>
      </c>
      <c r="C144" s="50">
        <v>0.88957055214723924</v>
      </c>
      <c r="D144" s="27">
        <v>0.92307692307692313</v>
      </c>
      <c r="E144" s="27">
        <v>0.93684210526315792</v>
      </c>
      <c r="F144" s="27">
        <v>1</v>
      </c>
      <c r="G144" s="33">
        <v>0.96464646464646464</v>
      </c>
      <c r="J144" s="43">
        <v>134</v>
      </c>
      <c r="K144" s="50">
        <v>26</v>
      </c>
      <c r="L144" s="27">
        <v>29.233333333333334</v>
      </c>
      <c r="M144" s="27">
        <v>22</v>
      </c>
      <c r="N144" s="27">
        <v>27.6</v>
      </c>
      <c r="O144" s="33">
        <v>27.3</v>
      </c>
      <c r="R144" s="43">
        <v>134</v>
      </c>
      <c r="S144" s="32">
        <v>0.13333333333333333</v>
      </c>
      <c r="T144" s="7">
        <v>0.1</v>
      </c>
      <c r="U144" s="7">
        <v>0.13333333333333333</v>
      </c>
      <c r="V144" s="7">
        <v>0.13333333333333333</v>
      </c>
      <c r="W144" s="72">
        <v>0.13333333333333333</v>
      </c>
      <c r="Z144" s="43">
        <v>134</v>
      </c>
      <c r="AA144" s="32">
        <v>0.5</v>
      </c>
      <c r="AB144" s="7">
        <v>0.46666666666666667</v>
      </c>
      <c r="AC144" s="7">
        <v>0.56666666666666665</v>
      </c>
      <c r="AD144" s="7">
        <v>0</v>
      </c>
      <c r="AE144" s="72">
        <v>0.33333333333333331</v>
      </c>
    </row>
    <row r="145" spans="2:31" x14ac:dyDescent="0.3">
      <c r="B145" s="53">
        <v>135</v>
      </c>
      <c r="C145" s="50">
        <v>0.95953757225433522</v>
      </c>
      <c r="D145" s="27">
        <v>1</v>
      </c>
      <c r="E145" s="27">
        <v>0.98181818181818181</v>
      </c>
      <c r="F145" s="27">
        <v>0.95027624309392267</v>
      </c>
      <c r="G145" s="33">
        <v>0.93434343434343436</v>
      </c>
      <c r="J145" s="43">
        <v>135</v>
      </c>
      <c r="K145" s="50">
        <v>31.733333333333334</v>
      </c>
      <c r="L145" s="27">
        <v>29.066666666666666</v>
      </c>
      <c r="M145" s="27">
        <v>21.466666666666665</v>
      </c>
      <c r="N145" s="27">
        <v>30.9</v>
      </c>
      <c r="O145" s="33">
        <v>36.466666666666669</v>
      </c>
      <c r="R145" s="43">
        <v>135</v>
      </c>
      <c r="S145" s="32">
        <v>0.1</v>
      </c>
      <c r="T145" s="7">
        <v>0.13333333333333333</v>
      </c>
      <c r="U145" s="7">
        <v>0.13333333333333333</v>
      </c>
      <c r="V145" s="7">
        <v>0.13333333333333333</v>
      </c>
      <c r="W145" s="72">
        <v>0.13333333333333333</v>
      </c>
      <c r="Z145" s="43">
        <v>135</v>
      </c>
      <c r="AA145" s="32">
        <v>0.1</v>
      </c>
      <c r="AB145" s="7">
        <v>0</v>
      </c>
      <c r="AC145" s="7">
        <v>0</v>
      </c>
      <c r="AD145" s="7">
        <v>0.26666666666666666</v>
      </c>
      <c r="AE145" s="72">
        <v>0</v>
      </c>
    </row>
    <row r="146" spans="2:31" x14ac:dyDescent="0.3">
      <c r="B146" s="53">
        <v>136</v>
      </c>
      <c r="C146" s="50">
        <v>0.96648044692737434</v>
      </c>
      <c r="D146" s="27">
        <v>0.86956521739130432</v>
      </c>
      <c r="E146" s="27">
        <v>0.99444444444444446</v>
      </c>
      <c r="F146" s="27">
        <v>1</v>
      </c>
      <c r="G146" s="33">
        <v>1</v>
      </c>
      <c r="J146" s="43">
        <v>136</v>
      </c>
      <c r="K146" s="50">
        <v>22.666666666666668</v>
      </c>
      <c r="L146" s="27">
        <v>23.3</v>
      </c>
      <c r="M146" s="27">
        <v>28.1</v>
      </c>
      <c r="N146" s="27">
        <v>34.533333333333331</v>
      </c>
      <c r="O146" s="33">
        <v>39.166666666666664</v>
      </c>
      <c r="R146" s="43">
        <v>136</v>
      </c>
      <c r="S146" s="32">
        <v>0.13333333333333333</v>
      </c>
      <c r="T146" s="7">
        <v>0.13333333333333333</v>
      </c>
      <c r="U146" s="7">
        <v>0.13333333333333333</v>
      </c>
      <c r="V146" s="7">
        <v>0.13333333333333333</v>
      </c>
      <c r="W146" s="72">
        <v>0.13333333333333333</v>
      </c>
      <c r="Z146" s="43">
        <v>136</v>
      </c>
      <c r="AA146" s="32">
        <v>0.13333333333333333</v>
      </c>
      <c r="AB146" s="7">
        <v>0.23333333333333334</v>
      </c>
      <c r="AC146" s="7">
        <v>0.13333333333333333</v>
      </c>
      <c r="AD146" s="7">
        <v>6.6666666666666666E-2</v>
      </c>
      <c r="AE146" s="72">
        <v>0</v>
      </c>
    </row>
    <row r="147" spans="2:31" x14ac:dyDescent="0.3">
      <c r="B147" s="53">
        <v>137</v>
      </c>
      <c r="C147" s="50">
        <v>0.93406593406593408</v>
      </c>
      <c r="D147" s="27">
        <v>0.94886363636363635</v>
      </c>
      <c r="E147" s="27">
        <v>0.97633136094674555</v>
      </c>
      <c r="F147" s="27">
        <v>0.98235294117647054</v>
      </c>
      <c r="G147" s="33">
        <v>1</v>
      </c>
      <c r="J147" s="43">
        <v>137</v>
      </c>
      <c r="K147" s="50">
        <v>22.966666666666665</v>
      </c>
      <c r="L147" s="27">
        <v>29.4</v>
      </c>
      <c r="M147" s="27">
        <v>31</v>
      </c>
      <c r="N147" s="27">
        <v>31.4</v>
      </c>
      <c r="O147" s="33">
        <v>36.166666666666664</v>
      </c>
      <c r="R147" s="43">
        <v>137</v>
      </c>
      <c r="S147" s="32">
        <v>0.1</v>
      </c>
      <c r="T147" s="7">
        <v>0.1</v>
      </c>
      <c r="U147" s="7">
        <v>0.13333333333333333</v>
      </c>
      <c r="V147" s="7">
        <v>0.1</v>
      </c>
      <c r="W147" s="72">
        <v>0.13333333333333333</v>
      </c>
      <c r="Z147" s="43">
        <v>137</v>
      </c>
      <c r="AA147" s="32">
        <v>0.46666666666666667</v>
      </c>
      <c r="AB147" s="7">
        <v>0</v>
      </c>
      <c r="AC147" s="7">
        <v>0</v>
      </c>
      <c r="AD147" s="7">
        <v>0.3</v>
      </c>
      <c r="AE147" s="72">
        <v>0.2</v>
      </c>
    </row>
    <row r="148" spans="2:31" x14ac:dyDescent="0.3">
      <c r="B148" s="53">
        <v>138</v>
      </c>
      <c r="C148" s="50">
        <v>0.8729281767955801</v>
      </c>
      <c r="D148" s="27">
        <v>0.97837837837837838</v>
      </c>
      <c r="E148" s="27">
        <v>0.84422110552763818</v>
      </c>
      <c r="F148" s="27">
        <v>1</v>
      </c>
      <c r="G148" s="33">
        <v>0.92349726775956287</v>
      </c>
      <c r="J148" s="43">
        <v>138</v>
      </c>
      <c r="K148" s="50">
        <v>35.56666666666667</v>
      </c>
      <c r="L148" s="27">
        <v>24.333333333333332</v>
      </c>
      <c r="M148" s="27">
        <v>30.266666666666666</v>
      </c>
      <c r="N148" s="27">
        <v>34.266666666666666</v>
      </c>
      <c r="O148" s="33">
        <v>41.333333333333336</v>
      </c>
      <c r="R148" s="43">
        <v>138</v>
      </c>
      <c r="S148" s="32">
        <v>0.1</v>
      </c>
      <c r="T148" s="7">
        <v>0.13333333333333333</v>
      </c>
      <c r="U148" s="7">
        <v>0.13333333333333333</v>
      </c>
      <c r="V148" s="7">
        <v>0.13333333333333333</v>
      </c>
      <c r="W148" s="72">
        <v>0.13333333333333333</v>
      </c>
      <c r="Z148" s="43">
        <v>138</v>
      </c>
      <c r="AA148" s="32">
        <v>0.13333333333333333</v>
      </c>
      <c r="AB148" s="7">
        <v>0</v>
      </c>
      <c r="AC148" s="7">
        <v>0</v>
      </c>
      <c r="AD148" s="7">
        <v>0</v>
      </c>
      <c r="AE148" s="72">
        <v>0</v>
      </c>
    </row>
    <row r="149" spans="2:31" x14ac:dyDescent="0.3">
      <c r="B149" s="53">
        <v>139</v>
      </c>
      <c r="C149" s="50">
        <v>0.82258064516129037</v>
      </c>
      <c r="D149" s="27">
        <v>0.96721311475409832</v>
      </c>
      <c r="E149" s="27">
        <v>1</v>
      </c>
      <c r="F149" s="27">
        <v>0.93684210526315792</v>
      </c>
      <c r="G149" s="33">
        <v>0.98969072164948457</v>
      </c>
      <c r="J149" s="43">
        <v>139</v>
      </c>
      <c r="K149" s="50">
        <v>24.733333333333334</v>
      </c>
      <c r="L149" s="27">
        <v>30.333333333333332</v>
      </c>
      <c r="M149" s="27">
        <v>29.9</v>
      </c>
      <c r="N149" s="27">
        <v>25.7</v>
      </c>
      <c r="O149" s="33">
        <v>34.4</v>
      </c>
      <c r="R149" s="43">
        <v>139</v>
      </c>
      <c r="S149" s="32">
        <v>0.13333333333333333</v>
      </c>
      <c r="T149" s="7">
        <v>0.13333333333333333</v>
      </c>
      <c r="U149" s="7">
        <v>0.13333333333333333</v>
      </c>
      <c r="V149" s="7">
        <v>0.13333333333333333</v>
      </c>
      <c r="W149" s="72">
        <v>0.13333333333333333</v>
      </c>
      <c r="Z149" s="43">
        <v>139</v>
      </c>
      <c r="AA149" s="32">
        <v>0.33333333333333331</v>
      </c>
      <c r="AB149" s="7">
        <v>0.16666666666666666</v>
      </c>
      <c r="AC149" s="7">
        <v>0</v>
      </c>
      <c r="AD149" s="7">
        <v>0</v>
      </c>
      <c r="AE149" s="72">
        <v>6.6666666666666666E-2</v>
      </c>
    </row>
    <row r="150" spans="2:31" x14ac:dyDescent="0.3">
      <c r="B150" s="53">
        <v>140</v>
      </c>
      <c r="C150" s="50">
        <v>0.86631016042780751</v>
      </c>
      <c r="D150" s="27">
        <v>0.97802197802197799</v>
      </c>
      <c r="E150" s="27">
        <v>1</v>
      </c>
      <c r="F150" s="27">
        <v>1</v>
      </c>
      <c r="G150" s="33">
        <v>1</v>
      </c>
      <c r="J150" s="43">
        <v>140</v>
      </c>
      <c r="K150" s="50">
        <v>31.933333333333334</v>
      </c>
      <c r="L150" s="27">
        <v>27.3</v>
      </c>
      <c r="M150" s="27">
        <v>20.366666666666667</v>
      </c>
      <c r="N150" s="27">
        <v>33.299999999999997</v>
      </c>
      <c r="O150" s="33">
        <v>37.766666666666666</v>
      </c>
      <c r="R150" s="43">
        <v>140</v>
      </c>
      <c r="S150" s="32">
        <v>0.13333333333333333</v>
      </c>
      <c r="T150" s="7">
        <v>0.1</v>
      </c>
      <c r="U150" s="7">
        <v>0.13333333333333333</v>
      </c>
      <c r="V150" s="7">
        <v>0.13333333333333333</v>
      </c>
      <c r="W150" s="72">
        <v>0.13333333333333333</v>
      </c>
      <c r="Z150" s="43">
        <v>140</v>
      </c>
      <c r="AA150" s="32">
        <v>0.1</v>
      </c>
      <c r="AB150" s="7">
        <v>0</v>
      </c>
      <c r="AC150" s="7">
        <v>0.26666666666666666</v>
      </c>
      <c r="AD150" s="7">
        <v>0</v>
      </c>
      <c r="AE150" s="72">
        <v>0</v>
      </c>
    </row>
    <row r="151" spans="2:31" x14ac:dyDescent="0.3">
      <c r="B151" s="53">
        <v>141</v>
      </c>
      <c r="C151" s="50">
        <v>1</v>
      </c>
      <c r="D151" s="27">
        <v>0.97633136094674555</v>
      </c>
      <c r="E151" s="27">
        <v>0.94578313253012047</v>
      </c>
      <c r="F151" s="27">
        <v>1</v>
      </c>
      <c r="G151" s="33">
        <v>1</v>
      </c>
      <c r="J151" s="43">
        <v>141</v>
      </c>
      <c r="K151" s="50">
        <v>21.533333333333335</v>
      </c>
      <c r="L151" s="27">
        <v>30.5</v>
      </c>
      <c r="M151" s="27">
        <v>27.3</v>
      </c>
      <c r="N151" s="27">
        <v>32</v>
      </c>
      <c r="O151" s="33">
        <v>37.43333333333333</v>
      </c>
      <c r="R151" s="43">
        <v>141</v>
      </c>
      <c r="S151" s="32">
        <v>0.1</v>
      </c>
      <c r="T151" s="7">
        <v>0.13333333333333333</v>
      </c>
      <c r="U151" s="7">
        <v>0.13333333333333333</v>
      </c>
      <c r="V151" s="7">
        <v>0.13333333333333333</v>
      </c>
      <c r="W151" s="72">
        <v>0.13333333333333333</v>
      </c>
      <c r="Z151" s="43">
        <v>141</v>
      </c>
      <c r="AA151" s="32">
        <v>0.5</v>
      </c>
      <c r="AB151" s="7">
        <v>3.3333333333333333E-2</v>
      </c>
      <c r="AC151" s="7">
        <v>0.1</v>
      </c>
      <c r="AD151" s="7">
        <v>0</v>
      </c>
      <c r="AE151" s="72">
        <v>0</v>
      </c>
    </row>
    <row r="152" spans="2:31" x14ac:dyDescent="0.3">
      <c r="B152" s="53">
        <v>142</v>
      </c>
      <c r="C152" s="50">
        <v>1</v>
      </c>
      <c r="D152" s="27">
        <v>0.91463414634146345</v>
      </c>
      <c r="E152" s="27">
        <v>0.994413407821229</v>
      </c>
      <c r="F152" s="27">
        <v>1</v>
      </c>
      <c r="G152" s="33">
        <v>0.96894409937888204</v>
      </c>
      <c r="J152" s="43">
        <v>142</v>
      </c>
      <c r="K152" s="50">
        <v>23.266666666666666</v>
      </c>
      <c r="L152" s="27">
        <v>25.533333333333335</v>
      </c>
      <c r="M152" s="27">
        <v>23.833333333333332</v>
      </c>
      <c r="N152" s="27">
        <v>31.566666666666666</v>
      </c>
      <c r="O152" s="33">
        <v>28.4</v>
      </c>
      <c r="R152" s="43">
        <v>142</v>
      </c>
      <c r="S152" s="32">
        <v>0.1</v>
      </c>
      <c r="T152" s="7">
        <v>0.13333333333333333</v>
      </c>
      <c r="U152" s="7">
        <v>0.13333333333333333</v>
      </c>
      <c r="V152" s="7">
        <v>0.13333333333333333</v>
      </c>
      <c r="W152" s="72">
        <v>0.13333333333333333</v>
      </c>
      <c r="Z152" s="43">
        <v>142</v>
      </c>
      <c r="AA152" s="32">
        <v>0.16666666666666666</v>
      </c>
      <c r="AB152" s="7">
        <v>0.3</v>
      </c>
      <c r="AC152" s="7">
        <v>0.26666666666666666</v>
      </c>
      <c r="AD152" s="7">
        <v>0.36666666666666664</v>
      </c>
      <c r="AE152" s="72">
        <v>0</v>
      </c>
    </row>
    <row r="153" spans="2:31" x14ac:dyDescent="0.3">
      <c r="B153" s="53">
        <v>143</v>
      </c>
      <c r="C153" s="50">
        <v>0.93989071038251371</v>
      </c>
      <c r="D153" s="27">
        <v>0.865979381443299</v>
      </c>
      <c r="E153" s="27">
        <v>1</v>
      </c>
      <c r="F153" s="27">
        <v>1</v>
      </c>
      <c r="G153" s="33">
        <v>0.96276595744680848</v>
      </c>
      <c r="J153" s="43">
        <v>143</v>
      </c>
      <c r="K153" s="50">
        <v>27.9</v>
      </c>
      <c r="L153" s="27">
        <v>29.166666666666668</v>
      </c>
      <c r="M153" s="27">
        <v>27.333333333333332</v>
      </c>
      <c r="N153" s="27">
        <v>33.6</v>
      </c>
      <c r="O153" s="33">
        <v>24.733333333333334</v>
      </c>
      <c r="R153" s="43">
        <v>143</v>
      </c>
      <c r="S153" s="32">
        <v>0.1</v>
      </c>
      <c r="T153" s="7">
        <v>0.13333333333333333</v>
      </c>
      <c r="U153" s="7">
        <v>0.13333333333333333</v>
      </c>
      <c r="V153" s="7">
        <v>0.13333333333333333</v>
      </c>
      <c r="W153" s="72">
        <v>0.13333333333333333</v>
      </c>
      <c r="Z153" s="43">
        <v>143</v>
      </c>
      <c r="AA153" s="32">
        <v>6.6666666666666666E-2</v>
      </c>
      <c r="AB153" s="7">
        <v>0.3</v>
      </c>
      <c r="AC153" s="7">
        <v>3.3333333333333333E-2</v>
      </c>
      <c r="AD153" s="7">
        <v>0.13333333333333333</v>
      </c>
      <c r="AE153" s="72">
        <v>6.6666666666666666E-2</v>
      </c>
    </row>
    <row r="154" spans="2:31" x14ac:dyDescent="0.3">
      <c r="B154" s="53">
        <v>144</v>
      </c>
      <c r="C154" s="50">
        <v>0.96571428571428575</v>
      </c>
      <c r="D154" s="27">
        <v>0.98830409356725146</v>
      </c>
      <c r="E154" s="27">
        <v>0.97883597883597884</v>
      </c>
      <c r="F154" s="27">
        <v>0.9887640449438202</v>
      </c>
      <c r="G154" s="33">
        <v>1</v>
      </c>
      <c r="J154" s="43">
        <v>144</v>
      </c>
      <c r="K154" s="50">
        <v>23.733333333333334</v>
      </c>
      <c r="L154" s="27">
        <v>37.200000000000003</v>
      </c>
      <c r="M154" s="27">
        <v>33.299999999999997</v>
      </c>
      <c r="N154" s="27">
        <v>28</v>
      </c>
      <c r="O154" s="33">
        <v>34.966666666666669</v>
      </c>
      <c r="R154" s="43">
        <v>144</v>
      </c>
      <c r="S154" s="32">
        <v>0.1</v>
      </c>
      <c r="T154" s="7">
        <v>0.13333333333333333</v>
      </c>
      <c r="U154" s="7">
        <v>0.13333333333333333</v>
      </c>
      <c r="V154" s="7">
        <v>0.13333333333333333</v>
      </c>
      <c r="W154" s="72">
        <v>0.1</v>
      </c>
      <c r="Z154" s="43">
        <v>144</v>
      </c>
      <c r="AA154" s="32">
        <v>0.1</v>
      </c>
      <c r="AB154" s="7">
        <v>0.36666666666666664</v>
      </c>
      <c r="AC154" s="7">
        <v>0.6333333333333333</v>
      </c>
      <c r="AD154" s="7">
        <v>0.26666666666666666</v>
      </c>
      <c r="AE154" s="72">
        <v>0</v>
      </c>
    </row>
    <row r="155" spans="2:31" x14ac:dyDescent="0.3">
      <c r="B155" s="53">
        <v>145</v>
      </c>
      <c r="C155" s="50">
        <v>0.96256684491978606</v>
      </c>
      <c r="D155" s="27">
        <v>0.95428571428571429</v>
      </c>
      <c r="E155" s="27">
        <v>0.94148936170212771</v>
      </c>
      <c r="F155" s="27">
        <v>1</v>
      </c>
      <c r="G155" s="33">
        <v>1</v>
      </c>
      <c r="J155" s="43">
        <v>145</v>
      </c>
      <c r="K155" s="50">
        <v>23.466666666666665</v>
      </c>
      <c r="L155" s="27">
        <v>26.3</v>
      </c>
      <c r="M155" s="27">
        <v>30.633333333333333</v>
      </c>
      <c r="N155" s="27">
        <v>28.2</v>
      </c>
      <c r="O155" s="33">
        <v>31.466666666666665</v>
      </c>
      <c r="R155" s="43">
        <v>145</v>
      </c>
      <c r="S155" s="32">
        <v>0.1</v>
      </c>
      <c r="T155" s="7">
        <v>0.13333333333333333</v>
      </c>
      <c r="U155" s="7">
        <v>0.13333333333333333</v>
      </c>
      <c r="V155" s="7">
        <v>0.13333333333333333</v>
      </c>
      <c r="W155" s="72">
        <v>0.13333333333333333</v>
      </c>
      <c r="Z155" s="43">
        <v>145</v>
      </c>
      <c r="AA155" s="32">
        <v>0.33333333333333331</v>
      </c>
      <c r="AB155" s="7">
        <v>0.46666666666666667</v>
      </c>
      <c r="AC155" s="7">
        <v>0</v>
      </c>
      <c r="AD155" s="7">
        <v>0</v>
      </c>
      <c r="AE155" s="72">
        <v>0.43333333333333335</v>
      </c>
    </row>
    <row r="156" spans="2:31" x14ac:dyDescent="0.3">
      <c r="B156" s="53">
        <v>146</v>
      </c>
      <c r="C156" s="50">
        <v>1</v>
      </c>
      <c r="D156" s="27">
        <v>0.94535519125683065</v>
      </c>
      <c r="E156" s="27">
        <v>0.97546012269938653</v>
      </c>
      <c r="F156" s="27">
        <v>0.90526315789473688</v>
      </c>
      <c r="G156" s="33">
        <v>1</v>
      </c>
      <c r="J156" s="43">
        <v>146</v>
      </c>
      <c r="K156" s="50">
        <v>21.433333333333334</v>
      </c>
      <c r="L156" s="27">
        <v>32.233333333333334</v>
      </c>
      <c r="M156" s="27">
        <v>30.733333333333334</v>
      </c>
      <c r="N156" s="27">
        <v>31.733333333333334</v>
      </c>
      <c r="O156" s="33">
        <v>30.966666666666665</v>
      </c>
      <c r="R156" s="43">
        <v>146</v>
      </c>
      <c r="S156" s="32">
        <v>0.13333333333333333</v>
      </c>
      <c r="T156" s="7">
        <v>0.1</v>
      </c>
      <c r="U156" s="7">
        <v>0.13333333333333333</v>
      </c>
      <c r="V156" s="7">
        <v>0.13333333333333333</v>
      </c>
      <c r="W156" s="72">
        <v>0.13333333333333333</v>
      </c>
      <c r="Z156" s="43">
        <v>146</v>
      </c>
      <c r="AA156" s="32">
        <v>0.2</v>
      </c>
      <c r="AB156" s="7">
        <v>0</v>
      </c>
      <c r="AC156" s="7">
        <v>0</v>
      </c>
      <c r="AD156" s="7">
        <v>0.73333333333333328</v>
      </c>
      <c r="AE156" s="72">
        <v>6.6666666666666666E-2</v>
      </c>
    </row>
    <row r="157" spans="2:31" x14ac:dyDescent="0.3">
      <c r="B157" s="53">
        <v>147</v>
      </c>
      <c r="C157" s="50">
        <v>0.94475138121546964</v>
      </c>
      <c r="D157" s="27">
        <v>1</v>
      </c>
      <c r="E157" s="27">
        <v>1</v>
      </c>
      <c r="F157" s="27">
        <v>0.92896174863387981</v>
      </c>
      <c r="G157" s="33">
        <v>1</v>
      </c>
      <c r="J157" s="43">
        <v>147</v>
      </c>
      <c r="K157" s="50">
        <v>20.6</v>
      </c>
      <c r="L157" s="27">
        <v>25.2</v>
      </c>
      <c r="M157" s="27">
        <v>27.5</v>
      </c>
      <c r="N157" s="27">
        <v>26.633333333333333</v>
      </c>
      <c r="O157" s="33">
        <v>31.933333333333334</v>
      </c>
      <c r="R157" s="43">
        <v>147</v>
      </c>
      <c r="S157" s="32">
        <v>0.13333333333333333</v>
      </c>
      <c r="T157" s="7">
        <v>0.1</v>
      </c>
      <c r="U157" s="7">
        <v>0.13333333333333333</v>
      </c>
      <c r="V157" s="7">
        <v>0.13333333333333333</v>
      </c>
      <c r="W157" s="72">
        <v>0.13333333333333333</v>
      </c>
      <c r="Z157" s="43">
        <v>147</v>
      </c>
      <c r="AA157" s="32">
        <v>0.3</v>
      </c>
      <c r="AB157" s="7">
        <v>0.3</v>
      </c>
      <c r="AC157" s="7">
        <v>0</v>
      </c>
      <c r="AD157" s="7">
        <v>0</v>
      </c>
      <c r="AE157" s="72">
        <v>0</v>
      </c>
    </row>
    <row r="158" spans="2:31" x14ac:dyDescent="0.3">
      <c r="B158" s="53">
        <v>148</v>
      </c>
      <c r="C158" s="50">
        <v>0.87765957446808507</v>
      </c>
      <c r="D158" s="27">
        <v>0.91256830601092898</v>
      </c>
      <c r="E158" s="27">
        <v>0.93500000000000005</v>
      </c>
      <c r="F158" s="27">
        <v>1</v>
      </c>
      <c r="G158" s="33">
        <v>0.98224852071005919</v>
      </c>
      <c r="J158" s="43">
        <v>148</v>
      </c>
      <c r="K158" s="50">
        <v>20.233333333333334</v>
      </c>
      <c r="L158" s="27">
        <v>25.6</v>
      </c>
      <c r="M158" s="27">
        <v>25.7</v>
      </c>
      <c r="N158" s="27">
        <v>24.566666666666666</v>
      </c>
      <c r="O158" s="33">
        <v>34.233333333333334</v>
      </c>
      <c r="R158" s="43">
        <v>148</v>
      </c>
      <c r="S158" s="32">
        <v>0.13333333333333333</v>
      </c>
      <c r="T158" s="7">
        <v>0.13333333333333333</v>
      </c>
      <c r="U158" s="7">
        <v>0.1</v>
      </c>
      <c r="V158" s="7">
        <v>0.1</v>
      </c>
      <c r="W158" s="72">
        <v>0.13333333333333333</v>
      </c>
      <c r="Z158" s="43">
        <v>148</v>
      </c>
      <c r="AA158" s="32">
        <v>0</v>
      </c>
      <c r="AB158" s="7">
        <v>0.6</v>
      </c>
      <c r="AC158" s="7">
        <v>0</v>
      </c>
      <c r="AD158" s="7">
        <v>0.23333333333333334</v>
      </c>
      <c r="AE158" s="72">
        <v>0.23333333333333334</v>
      </c>
    </row>
    <row r="159" spans="2:31" x14ac:dyDescent="0.3">
      <c r="B159" s="53">
        <v>149</v>
      </c>
      <c r="C159" s="50">
        <v>0.93452380952380953</v>
      </c>
      <c r="D159" s="27">
        <v>0.91256830601092898</v>
      </c>
      <c r="E159" s="27">
        <v>0.92972972972972978</v>
      </c>
      <c r="F159" s="27">
        <v>1</v>
      </c>
      <c r="G159" s="33">
        <v>1</v>
      </c>
      <c r="J159" s="43">
        <v>149</v>
      </c>
      <c r="K159" s="50">
        <v>24.666666666666668</v>
      </c>
      <c r="L159" s="27">
        <v>27.633333333333333</v>
      </c>
      <c r="M159" s="27">
        <v>30.3</v>
      </c>
      <c r="N159" s="27">
        <v>38.56666666666667</v>
      </c>
      <c r="O159" s="33">
        <v>29.833333333333332</v>
      </c>
      <c r="R159" s="43">
        <v>149</v>
      </c>
      <c r="S159" s="32">
        <v>0.1</v>
      </c>
      <c r="T159" s="7">
        <v>0.13333333333333333</v>
      </c>
      <c r="U159" s="7">
        <v>0.13333333333333333</v>
      </c>
      <c r="V159" s="7">
        <v>0.13333333333333333</v>
      </c>
      <c r="W159" s="72">
        <v>0.13333333333333333</v>
      </c>
      <c r="Z159" s="43">
        <v>149</v>
      </c>
      <c r="AA159" s="32">
        <v>0.4</v>
      </c>
      <c r="AB159" s="7">
        <v>0.13333333333333333</v>
      </c>
      <c r="AC159" s="7">
        <v>0.3</v>
      </c>
      <c r="AD159" s="7">
        <v>0</v>
      </c>
      <c r="AE159" s="72">
        <v>0</v>
      </c>
    </row>
    <row r="160" spans="2:31" x14ac:dyDescent="0.3">
      <c r="B160" s="53">
        <v>150</v>
      </c>
      <c r="C160" s="50">
        <v>1</v>
      </c>
      <c r="D160" s="27">
        <v>0.98429319371727753</v>
      </c>
      <c r="E160" s="27">
        <v>0.98148148148148151</v>
      </c>
      <c r="F160" s="27">
        <v>1</v>
      </c>
      <c r="G160" s="33">
        <v>1</v>
      </c>
      <c r="J160" s="43">
        <v>150</v>
      </c>
      <c r="K160" s="50">
        <v>23.8</v>
      </c>
      <c r="L160" s="27">
        <v>34.866666666666667</v>
      </c>
      <c r="M160" s="27">
        <v>27.533333333333335</v>
      </c>
      <c r="N160" s="27">
        <v>30.5</v>
      </c>
      <c r="O160" s="33">
        <v>28.866666666666667</v>
      </c>
      <c r="R160" s="43">
        <v>150</v>
      </c>
      <c r="S160" s="32">
        <v>0.13333333333333333</v>
      </c>
      <c r="T160" s="7">
        <v>0.1</v>
      </c>
      <c r="U160" s="7">
        <v>0.13333333333333333</v>
      </c>
      <c r="V160" s="7">
        <v>0.13333333333333333</v>
      </c>
      <c r="W160" s="72">
        <v>0.13333333333333333</v>
      </c>
      <c r="Z160" s="43">
        <v>150</v>
      </c>
      <c r="AA160" s="32">
        <v>0.1</v>
      </c>
      <c r="AB160" s="7">
        <v>3.3333333333333333E-2</v>
      </c>
      <c r="AC160" s="7">
        <v>0.33333333333333331</v>
      </c>
      <c r="AD160" s="7">
        <v>0.1</v>
      </c>
      <c r="AE160" s="72">
        <v>0</v>
      </c>
    </row>
    <row r="161" spans="2:31" x14ac:dyDescent="0.3">
      <c r="B161" s="53">
        <v>151</v>
      </c>
      <c r="C161" s="50">
        <v>0.96276595744680848</v>
      </c>
      <c r="D161" s="27">
        <v>0.92265193370165743</v>
      </c>
      <c r="E161" s="27">
        <v>0.91847826086956519</v>
      </c>
      <c r="F161" s="27">
        <v>1</v>
      </c>
      <c r="G161" s="33">
        <v>0.99411764705882355</v>
      </c>
      <c r="J161" s="43">
        <v>151</v>
      </c>
      <c r="K161" s="50">
        <v>18.533333333333335</v>
      </c>
      <c r="L161" s="27">
        <v>27.966666666666665</v>
      </c>
      <c r="M161" s="27">
        <v>30.566666666666666</v>
      </c>
      <c r="N161" s="27">
        <v>32.533333333333331</v>
      </c>
      <c r="O161" s="33">
        <v>38.866666666666667</v>
      </c>
      <c r="R161" s="43">
        <v>151</v>
      </c>
      <c r="S161" s="32">
        <v>0.13333333333333333</v>
      </c>
      <c r="T161" s="7">
        <v>0.13333333333333333</v>
      </c>
      <c r="U161" s="7">
        <v>0.13333333333333333</v>
      </c>
      <c r="V161" s="7">
        <v>0.13333333333333333</v>
      </c>
      <c r="W161" s="72">
        <v>0.13333333333333333</v>
      </c>
      <c r="Z161" s="43">
        <v>151</v>
      </c>
      <c r="AA161" s="32">
        <v>0.66666666666666663</v>
      </c>
      <c r="AB161" s="7">
        <v>3.3333333333333333E-2</v>
      </c>
      <c r="AC161" s="7">
        <v>0</v>
      </c>
      <c r="AD161" s="7">
        <v>0.46666666666666667</v>
      </c>
      <c r="AE161" s="72">
        <v>0</v>
      </c>
    </row>
    <row r="162" spans="2:31" x14ac:dyDescent="0.3">
      <c r="B162" s="53">
        <v>152</v>
      </c>
      <c r="C162" s="50">
        <v>0.8936170212765957</v>
      </c>
      <c r="D162" s="27">
        <v>0.99456521739130432</v>
      </c>
      <c r="E162" s="27">
        <v>0.93604651162790697</v>
      </c>
      <c r="F162" s="27">
        <v>1</v>
      </c>
      <c r="G162" s="33">
        <v>1</v>
      </c>
      <c r="J162" s="43">
        <v>152</v>
      </c>
      <c r="K162" s="50">
        <v>22.133333333333333</v>
      </c>
      <c r="L162" s="27">
        <v>21.066666666666666</v>
      </c>
      <c r="M162" s="27">
        <v>27.533333333333335</v>
      </c>
      <c r="N162" s="27">
        <v>34.1</v>
      </c>
      <c r="O162" s="33">
        <v>30.833333333333332</v>
      </c>
      <c r="R162" s="43">
        <v>152</v>
      </c>
      <c r="S162" s="32">
        <v>0.13333333333333333</v>
      </c>
      <c r="T162" s="7">
        <v>0.1</v>
      </c>
      <c r="U162" s="7">
        <v>0.13333333333333333</v>
      </c>
      <c r="V162" s="7">
        <v>0.13333333333333333</v>
      </c>
      <c r="W162" s="72">
        <v>0.13333333333333333</v>
      </c>
      <c r="Z162" s="43">
        <v>152</v>
      </c>
      <c r="AA162" s="32">
        <v>0.53333333333333333</v>
      </c>
      <c r="AB162" s="7">
        <v>0.43333333333333335</v>
      </c>
      <c r="AC162" s="7">
        <v>0</v>
      </c>
      <c r="AD162" s="7">
        <v>0</v>
      </c>
      <c r="AE162" s="72">
        <v>0</v>
      </c>
    </row>
    <row r="163" spans="2:31" x14ac:dyDescent="0.3">
      <c r="B163" s="53">
        <v>153</v>
      </c>
      <c r="C163" s="50">
        <v>1</v>
      </c>
      <c r="D163" s="27">
        <v>0.88826815642458101</v>
      </c>
      <c r="E163" s="27">
        <v>1</v>
      </c>
      <c r="F163" s="27">
        <v>0.9152542372881356</v>
      </c>
      <c r="G163" s="33">
        <v>0.93085106382978722</v>
      </c>
      <c r="J163" s="43">
        <v>153</v>
      </c>
      <c r="K163" s="50">
        <v>34.733333333333334</v>
      </c>
      <c r="L163" s="27">
        <v>23.766666666666666</v>
      </c>
      <c r="M163" s="27">
        <v>31.766666666666666</v>
      </c>
      <c r="N163" s="27">
        <v>29</v>
      </c>
      <c r="O163" s="33">
        <v>30.266666666666666</v>
      </c>
      <c r="R163" s="43">
        <v>153</v>
      </c>
      <c r="S163" s="32">
        <v>0.1</v>
      </c>
      <c r="T163" s="7">
        <v>0.13333333333333333</v>
      </c>
      <c r="U163" s="7">
        <v>0.1</v>
      </c>
      <c r="V163" s="7">
        <v>0.13333333333333333</v>
      </c>
      <c r="W163" s="72">
        <v>0.13333333333333333</v>
      </c>
      <c r="Z163" s="43">
        <v>153</v>
      </c>
      <c r="AA163" s="32">
        <v>3.3333333333333333E-2</v>
      </c>
      <c r="AB163" s="7">
        <v>0</v>
      </c>
      <c r="AC163" s="7">
        <v>0.23333333333333334</v>
      </c>
      <c r="AD163" s="7">
        <v>0.23333333333333334</v>
      </c>
      <c r="AE163" s="72">
        <v>0.26666666666666666</v>
      </c>
    </row>
    <row r="164" spans="2:31" x14ac:dyDescent="0.3">
      <c r="B164" s="53">
        <v>154</v>
      </c>
      <c r="C164" s="50">
        <v>0.99401197604790414</v>
      </c>
      <c r="D164" s="27">
        <v>0.9337349397590361</v>
      </c>
      <c r="E164" s="27">
        <v>0.93854748603351956</v>
      </c>
      <c r="F164" s="27">
        <v>1</v>
      </c>
      <c r="G164" s="33">
        <v>0.989247311827957</v>
      </c>
      <c r="J164" s="43">
        <v>154</v>
      </c>
      <c r="K164" s="50">
        <v>29.666666666666668</v>
      </c>
      <c r="L164" s="27">
        <v>30.933333333333334</v>
      </c>
      <c r="M164" s="27">
        <v>34.700000000000003</v>
      </c>
      <c r="N164" s="27">
        <v>36.633333333333333</v>
      </c>
      <c r="O164" s="33">
        <v>35.533333333333331</v>
      </c>
      <c r="R164" s="43">
        <v>154</v>
      </c>
      <c r="S164" s="32">
        <v>0.13333333333333333</v>
      </c>
      <c r="T164" s="7">
        <v>0.13333333333333333</v>
      </c>
      <c r="U164" s="7">
        <v>0.13333333333333333</v>
      </c>
      <c r="V164" s="7">
        <v>0.1</v>
      </c>
      <c r="W164" s="72">
        <v>0.13333333333333333</v>
      </c>
      <c r="Z164" s="43">
        <v>154</v>
      </c>
      <c r="AA164" s="32">
        <v>3.3333333333333333E-2</v>
      </c>
      <c r="AB164" s="7">
        <v>0.16666666666666666</v>
      </c>
      <c r="AC164" s="7">
        <v>0.36666666666666664</v>
      </c>
      <c r="AD164" s="7">
        <v>0</v>
      </c>
      <c r="AE164" s="72">
        <v>6.6666666666666666E-2</v>
      </c>
    </row>
    <row r="165" spans="2:31" x14ac:dyDescent="0.3">
      <c r="B165" s="53">
        <v>155</v>
      </c>
      <c r="C165" s="50">
        <v>0.98360655737704916</v>
      </c>
      <c r="D165" s="27">
        <v>0.9606741573033708</v>
      </c>
      <c r="E165" s="27">
        <v>1</v>
      </c>
      <c r="F165" s="27">
        <v>1</v>
      </c>
      <c r="G165" s="33">
        <v>0.98113207547169812</v>
      </c>
      <c r="J165" s="43">
        <v>155</v>
      </c>
      <c r="K165" s="50">
        <v>24.466666666666665</v>
      </c>
      <c r="L165" s="27">
        <v>28.966666666666665</v>
      </c>
      <c r="M165" s="27">
        <v>29.2</v>
      </c>
      <c r="N165" s="27">
        <v>21.6</v>
      </c>
      <c r="O165" s="33">
        <v>32.93333333333333</v>
      </c>
      <c r="R165" s="43">
        <v>155</v>
      </c>
      <c r="S165" s="32">
        <v>0.13333333333333333</v>
      </c>
      <c r="T165" s="7">
        <v>0.13333333333333333</v>
      </c>
      <c r="U165" s="7">
        <v>0.13333333333333333</v>
      </c>
      <c r="V165" s="7">
        <v>0.13333333333333333</v>
      </c>
      <c r="W165" s="72">
        <v>0.13333333333333333</v>
      </c>
      <c r="Z165" s="43">
        <v>155</v>
      </c>
      <c r="AA165" s="32">
        <v>3.3333333333333333E-2</v>
      </c>
      <c r="AB165" s="7">
        <v>0.1</v>
      </c>
      <c r="AC165" s="7">
        <v>0.16666666666666666</v>
      </c>
      <c r="AD165" s="7">
        <v>0</v>
      </c>
      <c r="AE165" s="72">
        <v>0</v>
      </c>
    </row>
    <row r="166" spans="2:31" x14ac:dyDescent="0.3">
      <c r="B166" s="53">
        <v>156</v>
      </c>
      <c r="C166" s="50">
        <v>1</v>
      </c>
      <c r="D166" s="27">
        <v>0.98148148148148151</v>
      </c>
      <c r="E166" s="27">
        <v>0.99415204678362568</v>
      </c>
      <c r="F166" s="27">
        <v>1</v>
      </c>
      <c r="G166" s="33">
        <v>0.953125</v>
      </c>
      <c r="J166" s="43">
        <v>156</v>
      </c>
      <c r="K166" s="50">
        <v>31.1</v>
      </c>
      <c r="L166" s="27">
        <v>30.3</v>
      </c>
      <c r="M166" s="27">
        <v>30.266666666666666</v>
      </c>
      <c r="N166" s="27">
        <v>34.200000000000003</v>
      </c>
      <c r="O166" s="33">
        <v>25.6</v>
      </c>
      <c r="R166" s="43">
        <v>156</v>
      </c>
      <c r="S166" s="32">
        <v>0.1</v>
      </c>
      <c r="T166" s="7">
        <v>0.13333333333333333</v>
      </c>
      <c r="U166" s="7">
        <v>0.13333333333333333</v>
      </c>
      <c r="V166" s="7">
        <v>0.13333333333333333</v>
      </c>
      <c r="W166" s="72">
        <v>0.13333333333333333</v>
      </c>
      <c r="Z166" s="43">
        <v>156</v>
      </c>
      <c r="AA166" s="32">
        <v>0.5</v>
      </c>
      <c r="AB166" s="7">
        <v>0.16666666666666666</v>
      </c>
      <c r="AC166" s="7">
        <v>0.2</v>
      </c>
      <c r="AD166" s="7">
        <v>0</v>
      </c>
      <c r="AE166" s="72">
        <v>0</v>
      </c>
    </row>
    <row r="167" spans="2:31" x14ac:dyDescent="0.3">
      <c r="B167" s="53">
        <v>157</v>
      </c>
      <c r="C167" s="50">
        <v>0.96482412060301503</v>
      </c>
      <c r="D167" s="27">
        <v>0.9438202247191011</v>
      </c>
      <c r="E167" s="27">
        <v>1</v>
      </c>
      <c r="F167" s="27">
        <v>1</v>
      </c>
      <c r="G167" s="33">
        <v>1</v>
      </c>
      <c r="J167" s="43">
        <v>157</v>
      </c>
      <c r="K167" s="50">
        <v>30.566666666666666</v>
      </c>
      <c r="L167" s="27">
        <v>33.799999999999997</v>
      </c>
      <c r="M167" s="27">
        <v>30.6</v>
      </c>
      <c r="N167" s="27">
        <v>31.833333333333332</v>
      </c>
      <c r="O167" s="33">
        <v>36.266666666666666</v>
      </c>
      <c r="R167" s="43">
        <v>157</v>
      </c>
      <c r="S167" s="32">
        <v>0.13333333333333333</v>
      </c>
      <c r="T167" s="7">
        <v>0.13333333333333333</v>
      </c>
      <c r="U167" s="7">
        <v>0.13333333333333333</v>
      </c>
      <c r="V167" s="7">
        <v>0.13333333333333333</v>
      </c>
      <c r="W167" s="72">
        <v>0.13333333333333333</v>
      </c>
      <c r="Z167" s="43">
        <v>157</v>
      </c>
      <c r="AA167" s="32">
        <v>0.8</v>
      </c>
      <c r="AB167" s="7">
        <v>0.1</v>
      </c>
      <c r="AC167" s="7">
        <v>0.46666666666666667</v>
      </c>
      <c r="AD167" s="7">
        <v>0.4</v>
      </c>
      <c r="AE167" s="72">
        <v>0.4</v>
      </c>
    </row>
    <row r="168" spans="2:31" x14ac:dyDescent="0.3">
      <c r="B168" s="53">
        <v>158</v>
      </c>
      <c r="C168" s="50">
        <v>0.89304812834224601</v>
      </c>
      <c r="D168" s="27">
        <v>0.91477272727272729</v>
      </c>
      <c r="E168" s="27">
        <v>1</v>
      </c>
      <c r="F168" s="27">
        <v>1</v>
      </c>
      <c r="G168" s="33">
        <v>0.9107142857142857</v>
      </c>
      <c r="J168" s="43">
        <v>158</v>
      </c>
      <c r="K168" s="50">
        <v>26.033333333333335</v>
      </c>
      <c r="L168" s="27">
        <v>31.833333333333332</v>
      </c>
      <c r="M168" s="27">
        <v>32.533333333333331</v>
      </c>
      <c r="N168" s="27">
        <v>26.6</v>
      </c>
      <c r="O168" s="33">
        <v>28.833333333333332</v>
      </c>
      <c r="R168" s="43">
        <v>158</v>
      </c>
      <c r="S168" s="32">
        <v>0.13333333333333333</v>
      </c>
      <c r="T168" s="7">
        <v>0.1</v>
      </c>
      <c r="U168" s="7">
        <v>0.13333333333333333</v>
      </c>
      <c r="V168" s="7">
        <v>0.13333333333333333</v>
      </c>
      <c r="W168" s="72">
        <v>0.13333333333333333</v>
      </c>
      <c r="Z168" s="43">
        <v>158</v>
      </c>
      <c r="AA168" s="32">
        <v>0.23333333333333334</v>
      </c>
      <c r="AB168" s="7">
        <v>3.3333333333333333E-2</v>
      </c>
      <c r="AC168" s="7">
        <v>0.93333333333333335</v>
      </c>
      <c r="AD168" s="7">
        <v>0</v>
      </c>
      <c r="AE168" s="72">
        <v>0.26666666666666666</v>
      </c>
    </row>
    <row r="169" spans="2:31" x14ac:dyDescent="0.3">
      <c r="B169" s="53">
        <v>159</v>
      </c>
      <c r="C169" s="50">
        <v>0.96534653465346532</v>
      </c>
      <c r="D169" s="27">
        <v>1</v>
      </c>
      <c r="E169" s="27">
        <v>1</v>
      </c>
      <c r="F169" s="27">
        <v>0.9269662921348315</v>
      </c>
      <c r="G169" s="33">
        <v>0.96842105263157896</v>
      </c>
      <c r="J169" s="43">
        <v>159</v>
      </c>
      <c r="K169" s="50">
        <v>29</v>
      </c>
      <c r="L169" s="27">
        <v>24.033333333333335</v>
      </c>
      <c r="M169" s="27">
        <v>24.666666666666668</v>
      </c>
      <c r="N169" s="27">
        <v>25.9</v>
      </c>
      <c r="O169" s="33">
        <v>25.166666666666668</v>
      </c>
      <c r="R169" s="43">
        <v>159</v>
      </c>
      <c r="S169" s="32">
        <v>0.13333333333333333</v>
      </c>
      <c r="T169" s="7">
        <v>0.13333333333333333</v>
      </c>
      <c r="U169" s="7">
        <v>0.1</v>
      </c>
      <c r="V169" s="7">
        <v>0.13333333333333333</v>
      </c>
      <c r="W169" s="72">
        <v>0.13333333333333333</v>
      </c>
      <c r="Z169" s="43">
        <v>159</v>
      </c>
      <c r="AA169" s="32">
        <v>3.3333333333333333E-2</v>
      </c>
      <c r="AB169" s="7">
        <v>0.36666666666666664</v>
      </c>
      <c r="AC169" s="7">
        <v>0.16666666666666666</v>
      </c>
      <c r="AD169" s="7">
        <v>0.36666666666666664</v>
      </c>
      <c r="AE169" s="72">
        <v>0.36666666666666664</v>
      </c>
    </row>
    <row r="170" spans="2:31" x14ac:dyDescent="0.3">
      <c r="B170" s="53">
        <v>160</v>
      </c>
      <c r="C170" s="50">
        <v>0.9375</v>
      </c>
      <c r="D170" s="27">
        <v>0.93406593406593408</v>
      </c>
      <c r="E170" s="27">
        <v>0.91044776119402981</v>
      </c>
      <c r="F170" s="27">
        <v>1</v>
      </c>
      <c r="G170" s="33">
        <v>1</v>
      </c>
      <c r="J170" s="43">
        <v>160</v>
      </c>
      <c r="K170" s="50">
        <v>23.233333333333334</v>
      </c>
      <c r="L170" s="27">
        <v>25.633333333333333</v>
      </c>
      <c r="M170" s="27">
        <v>21.933333333333334</v>
      </c>
      <c r="N170" s="27">
        <v>29.9</v>
      </c>
      <c r="O170" s="33">
        <v>35.266666666666666</v>
      </c>
      <c r="R170" s="43">
        <v>160</v>
      </c>
      <c r="S170" s="32">
        <v>0.13333333333333333</v>
      </c>
      <c r="T170" s="7">
        <v>0.1</v>
      </c>
      <c r="U170" s="7">
        <v>0.13333333333333333</v>
      </c>
      <c r="V170" s="7">
        <v>0.13333333333333333</v>
      </c>
      <c r="W170" s="72">
        <v>0.13333333333333333</v>
      </c>
      <c r="Z170" s="43">
        <v>160</v>
      </c>
      <c r="AA170" s="32">
        <v>0.3</v>
      </c>
      <c r="AB170" s="7">
        <v>0</v>
      </c>
      <c r="AC170" s="7">
        <v>0.13333333333333333</v>
      </c>
      <c r="AD170" s="7">
        <v>0</v>
      </c>
      <c r="AE170" s="72">
        <v>0</v>
      </c>
    </row>
    <row r="171" spans="2:31" x14ac:dyDescent="0.3">
      <c r="B171" s="53">
        <v>161</v>
      </c>
      <c r="C171" s="50">
        <v>0.97252747252747251</v>
      </c>
      <c r="D171" s="27">
        <v>1</v>
      </c>
      <c r="E171" s="27">
        <v>0.97633136094674555</v>
      </c>
      <c r="F171" s="27">
        <v>0.97536945812807885</v>
      </c>
      <c r="G171" s="33">
        <v>1</v>
      </c>
      <c r="J171" s="43">
        <v>161</v>
      </c>
      <c r="K171" s="50">
        <v>27.5</v>
      </c>
      <c r="L171" s="27">
        <v>26.9</v>
      </c>
      <c r="M171" s="27">
        <v>32.299999999999997</v>
      </c>
      <c r="N171" s="27">
        <v>31.766666666666666</v>
      </c>
      <c r="O171" s="33">
        <v>26.366666666666667</v>
      </c>
      <c r="R171" s="43">
        <v>161</v>
      </c>
      <c r="S171" s="32">
        <v>0.1</v>
      </c>
      <c r="T171" s="7">
        <v>0.13333333333333333</v>
      </c>
      <c r="U171" s="7">
        <v>0.13333333333333333</v>
      </c>
      <c r="V171" s="7">
        <v>0.13333333333333333</v>
      </c>
      <c r="W171" s="72">
        <v>0.13333333333333333</v>
      </c>
      <c r="Z171" s="43">
        <v>161</v>
      </c>
      <c r="AA171" s="32">
        <v>0.13333333333333333</v>
      </c>
      <c r="AB171" s="7">
        <v>0.7</v>
      </c>
      <c r="AC171" s="7">
        <v>0.7</v>
      </c>
      <c r="AD171" s="7">
        <v>0.76666666666666672</v>
      </c>
      <c r="AE171" s="72">
        <v>0.26666666666666666</v>
      </c>
    </row>
    <row r="172" spans="2:31" x14ac:dyDescent="0.3">
      <c r="B172" s="53">
        <v>162</v>
      </c>
      <c r="C172" s="50">
        <v>0.80829015544041449</v>
      </c>
      <c r="D172" s="27">
        <v>0.96341463414634143</v>
      </c>
      <c r="E172" s="27">
        <v>0.91709844559585496</v>
      </c>
      <c r="F172" s="27">
        <v>1</v>
      </c>
      <c r="G172" s="33">
        <v>0.92039800995024879</v>
      </c>
      <c r="J172" s="43">
        <v>162</v>
      </c>
      <c r="K172" s="50">
        <v>27</v>
      </c>
      <c r="L172" s="27">
        <v>32.966666666666669</v>
      </c>
      <c r="M172" s="27">
        <v>24.266666666666666</v>
      </c>
      <c r="N172" s="27">
        <v>30.633333333333333</v>
      </c>
      <c r="O172" s="33">
        <v>35.733333333333334</v>
      </c>
      <c r="R172" s="43">
        <v>162</v>
      </c>
      <c r="S172" s="32">
        <v>0.13333333333333333</v>
      </c>
      <c r="T172" s="7">
        <v>0.1</v>
      </c>
      <c r="U172" s="7">
        <v>0.13333333333333333</v>
      </c>
      <c r="V172" s="7">
        <v>0.13333333333333333</v>
      </c>
      <c r="W172" s="72">
        <v>0.13333333333333333</v>
      </c>
      <c r="Z172" s="43">
        <v>162</v>
      </c>
      <c r="AA172" s="32">
        <v>0.83333333333333337</v>
      </c>
      <c r="AB172" s="7">
        <v>0.5</v>
      </c>
      <c r="AC172" s="7">
        <v>0</v>
      </c>
      <c r="AD172" s="7">
        <v>0</v>
      </c>
      <c r="AE172" s="72">
        <v>0.36666666666666664</v>
      </c>
    </row>
    <row r="173" spans="2:31" x14ac:dyDescent="0.3">
      <c r="B173" s="53">
        <v>163</v>
      </c>
      <c r="C173" s="50">
        <v>0.9505494505494505</v>
      </c>
      <c r="D173" s="27">
        <v>0.94767441860465118</v>
      </c>
      <c r="E173" s="27">
        <v>1</v>
      </c>
      <c r="F173" s="27">
        <v>1</v>
      </c>
      <c r="G173" s="33">
        <v>1</v>
      </c>
      <c r="J173" s="43">
        <v>163</v>
      </c>
      <c r="K173" s="50">
        <v>25.066666666666666</v>
      </c>
      <c r="L173" s="27">
        <v>26.533333333333335</v>
      </c>
      <c r="M173" s="27">
        <v>22.8</v>
      </c>
      <c r="N173" s="27">
        <v>28.266666666666666</v>
      </c>
      <c r="O173" s="33">
        <v>33.866666666666667</v>
      </c>
      <c r="R173" s="43">
        <v>163</v>
      </c>
      <c r="S173" s="32">
        <v>0.1</v>
      </c>
      <c r="T173" s="7">
        <v>0.13333333333333333</v>
      </c>
      <c r="U173" s="7">
        <v>0.13333333333333333</v>
      </c>
      <c r="V173" s="7">
        <v>0.1</v>
      </c>
      <c r="W173" s="72">
        <v>0.13333333333333333</v>
      </c>
      <c r="Z173" s="43">
        <v>163</v>
      </c>
      <c r="AA173" s="32">
        <v>0.83333333333333337</v>
      </c>
      <c r="AB173" s="7">
        <v>0</v>
      </c>
      <c r="AC173" s="7">
        <v>0</v>
      </c>
      <c r="AD173" s="7">
        <v>0.36666666666666664</v>
      </c>
      <c r="AE173" s="72">
        <v>0</v>
      </c>
    </row>
    <row r="174" spans="2:31" x14ac:dyDescent="0.3">
      <c r="B174" s="53">
        <v>164</v>
      </c>
      <c r="C174" s="50">
        <v>0.82857142857142863</v>
      </c>
      <c r="D174" s="27">
        <v>0.97448979591836737</v>
      </c>
      <c r="E174" s="27">
        <v>1</v>
      </c>
      <c r="F174" s="27">
        <v>0.96907216494845361</v>
      </c>
      <c r="G174" s="33">
        <v>1</v>
      </c>
      <c r="J174" s="43">
        <v>164</v>
      </c>
      <c r="K174" s="50">
        <v>25</v>
      </c>
      <c r="L174" s="27">
        <v>24.866666666666667</v>
      </c>
      <c r="M174" s="27">
        <v>30.766666666666666</v>
      </c>
      <c r="N174" s="27">
        <v>29.133333333333333</v>
      </c>
      <c r="O174" s="33">
        <v>37.43333333333333</v>
      </c>
      <c r="R174" s="43">
        <v>164</v>
      </c>
      <c r="S174" s="32">
        <v>0.13333333333333333</v>
      </c>
      <c r="T174" s="7">
        <v>0.13333333333333333</v>
      </c>
      <c r="U174" s="7">
        <v>0.13333333333333333</v>
      </c>
      <c r="V174" s="7">
        <v>0.13333333333333333</v>
      </c>
      <c r="W174" s="72">
        <v>0.13333333333333333</v>
      </c>
      <c r="Z174" s="43">
        <v>164</v>
      </c>
      <c r="AA174" s="32">
        <v>3.3333333333333333E-2</v>
      </c>
      <c r="AB174" s="7">
        <v>0</v>
      </c>
      <c r="AC174" s="7">
        <v>0.73333333333333328</v>
      </c>
      <c r="AD174" s="7">
        <v>0.3</v>
      </c>
      <c r="AE174" s="72">
        <v>0</v>
      </c>
    </row>
    <row r="175" spans="2:31" x14ac:dyDescent="0.3">
      <c r="B175" s="53">
        <v>165</v>
      </c>
      <c r="C175" s="50">
        <v>0.95092024539877296</v>
      </c>
      <c r="D175" s="27">
        <v>0.95588235294117652</v>
      </c>
      <c r="E175" s="27">
        <v>1</v>
      </c>
      <c r="F175" s="27">
        <v>1</v>
      </c>
      <c r="G175" s="33">
        <v>0.97894736842105268</v>
      </c>
      <c r="J175" s="43">
        <v>165</v>
      </c>
      <c r="K175" s="50">
        <v>29.366666666666667</v>
      </c>
      <c r="L175" s="27">
        <v>27.6</v>
      </c>
      <c r="M175" s="27">
        <v>26.966666666666665</v>
      </c>
      <c r="N175" s="27">
        <v>26.033333333333335</v>
      </c>
      <c r="O175" s="33">
        <v>33.799999999999997</v>
      </c>
      <c r="R175" s="43">
        <v>165</v>
      </c>
      <c r="S175" s="32">
        <v>0.13333333333333333</v>
      </c>
      <c r="T175" s="7">
        <v>0.13333333333333333</v>
      </c>
      <c r="U175" s="7">
        <v>0.13333333333333333</v>
      </c>
      <c r="V175" s="7">
        <v>0.13333333333333333</v>
      </c>
      <c r="W175" s="72">
        <v>0.13333333333333333</v>
      </c>
      <c r="Z175" s="43">
        <v>165</v>
      </c>
      <c r="AA175" s="32">
        <v>0.36666666666666664</v>
      </c>
      <c r="AB175" s="7">
        <v>0.26666666666666666</v>
      </c>
      <c r="AC175" s="7">
        <v>0</v>
      </c>
      <c r="AD175" s="7">
        <v>0</v>
      </c>
      <c r="AE175" s="72">
        <v>0.3</v>
      </c>
    </row>
    <row r="176" spans="2:31" x14ac:dyDescent="0.3">
      <c r="B176" s="53">
        <v>166</v>
      </c>
      <c r="C176" s="50">
        <v>0.98936170212765961</v>
      </c>
      <c r="D176" s="27">
        <v>0.9375</v>
      </c>
      <c r="E176" s="27">
        <v>1</v>
      </c>
      <c r="F176" s="27">
        <v>1</v>
      </c>
      <c r="G176" s="33">
        <v>1</v>
      </c>
      <c r="J176" s="43">
        <v>166</v>
      </c>
      <c r="K176" s="50">
        <v>27.833333333333332</v>
      </c>
      <c r="L176" s="27">
        <v>21.533333333333335</v>
      </c>
      <c r="M176" s="27">
        <v>32.666666666666664</v>
      </c>
      <c r="N176" s="27">
        <v>38.1</v>
      </c>
      <c r="O176" s="33">
        <v>31.766666666666666</v>
      </c>
      <c r="R176" s="43">
        <v>166</v>
      </c>
      <c r="S176" s="32">
        <v>0.1</v>
      </c>
      <c r="T176" s="7">
        <v>0.13333333333333333</v>
      </c>
      <c r="U176" s="7">
        <v>0.1</v>
      </c>
      <c r="V176" s="7">
        <v>0.13333333333333333</v>
      </c>
      <c r="W176" s="72">
        <v>0.13333333333333333</v>
      </c>
      <c r="Z176" s="43">
        <v>166</v>
      </c>
      <c r="AA176" s="32">
        <v>0.53333333333333333</v>
      </c>
      <c r="AB176" s="7">
        <v>0.16666666666666666</v>
      </c>
      <c r="AC176" s="7">
        <v>0.16666666666666666</v>
      </c>
      <c r="AD176" s="7">
        <v>0</v>
      </c>
      <c r="AE176" s="72">
        <v>0.56666666666666665</v>
      </c>
    </row>
    <row r="177" spans="2:31" x14ac:dyDescent="0.3">
      <c r="B177" s="53">
        <v>167</v>
      </c>
      <c r="C177" s="50">
        <v>1</v>
      </c>
      <c r="D177" s="27">
        <v>0.95027624309392267</v>
      </c>
      <c r="E177" s="27">
        <v>1</v>
      </c>
      <c r="F177" s="27">
        <v>1</v>
      </c>
      <c r="G177" s="33">
        <v>0.956989247311828</v>
      </c>
      <c r="J177" s="43">
        <v>167</v>
      </c>
      <c r="K177" s="50">
        <v>27.3</v>
      </c>
      <c r="L177" s="27">
        <v>25.166666666666668</v>
      </c>
      <c r="M177" s="27">
        <v>25.566666666666666</v>
      </c>
      <c r="N177" s="27">
        <v>26.966666666666665</v>
      </c>
      <c r="O177" s="33">
        <v>30.866666666666667</v>
      </c>
      <c r="R177" s="43">
        <v>167</v>
      </c>
      <c r="S177" s="32">
        <v>0.13333333333333333</v>
      </c>
      <c r="T177" s="7">
        <v>0.1</v>
      </c>
      <c r="U177" s="7">
        <v>0.13333333333333333</v>
      </c>
      <c r="V177" s="7">
        <v>0.13333333333333333</v>
      </c>
      <c r="W177" s="72">
        <v>0.13333333333333333</v>
      </c>
      <c r="Z177" s="43">
        <v>167</v>
      </c>
      <c r="AA177" s="32">
        <v>0.1</v>
      </c>
      <c r="AB177" s="7">
        <v>0.26666666666666666</v>
      </c>
      <c r="AC177" s="7">
        <v>0</v>
      </c>
      <c r="AD177" s="7">
        <v>0</v>
      </c>
      <c r="AE177" s="72">
        <v>0</v>
      </c>
    </row>
    <row r="178" spans="2:31" x14ac:dyDescent="0.3">
      <c r="B178" s="53">
        <v>168</v>
      </c>
      <c r="C178" s="50">
        <v>0.9027027027027027</v>
      </c>
      <c r="D178" s="27">
        <v>1</v>
      </c>
      <c r="E178" s="27">
        <v>0.99484536082474229</v>
      </c>
      <c r="F178" s="27">
        <v>1</v>
      </c>
      <c r="G178" s="33">
        <v>1</v>
      </c>
      <c r="J178" s="43">
        <v>168</v>
      </c>
      <c r="K178" s="50">
        <v>20.833333333333332</v>
      </c>
      <c r="L178" s="27">
        <v>25.1</v>
      </c>
      <c r="M178" s="27">
        <v>25.7</v>
      </c>
      <c r="N178" s="27">
        <v>33.366666666666667</v>
      </c>
      <c r="O178" s="33">
        <v>37.133333333333333</v>
      </c>
      <c r="R178" s="43">
        <v>168</v>
      </c>
      <c r="S178" s="32">
        <v>0.13333333333333333</v>
      </c>
      <c r="T178" s="7">
        <v>0.13333333333333333</v>
      </c>
      <c r="U178" s="7">
        <v>0.13333333333333333</v>
      </c>
      <c r="V178" s="7">
        <v>0.13333333333333333</v>
      </c>
      <c r="W178" s="72">
        <v>0.13333333333333333</v>
      </c>
      <c r="Z178" s="43">
        <v>168</v>
      </c>
      <c r="AA178" s="32">
        <v>0.33333333333333331</v>
      </c>
      <c r="AB178" s="7">
        <v>0.23333333333333334</v>
      </c>
      <c r="AC178" s="7">
        <v>0.13333333333333333</v>
      </c>
      <c r="AD178" s="7">
        <v>0.4</v>
      </c>
      <c r="AE178" s="72">
        <v>0</v>
      </c>
    </row>
    <row r="179" spans="2:31" x14ac:dyDescent="0.3">
      <c r="B179" s="53">
        <v>169</v>
      </c>
      <c r="C179" s="50">
        <v>0.90960451977401124</v>
      </c>
      <c r="D179" s="27">
        <v>0.9349112426035503</v>
      </c>
      <c r="E179" s="27">
        <v>0.90217391304347827</v>
      </c>
      <c r="F179" s="27">
        <v>0.8666666666666667</v>
      </c>
      <c r="G179" s="33">
        <v>1</v>
      </c>
      <c r="J179" s="43">
        <v>169</v>
      </c>
      <c r="K179" s="50">
        <v>23.133333333333333</v>
      </c>
      <c r="L179" s="27">
        <v>26.9</v>
      </c>
      <c r="M179" s="27">
        <v>21.633333333333333</v>
      </c>
      <c r="N179" s="27">
        <v>31.933333333333334</v>
      </c>
      <c r="O179" s="33">
        <v>30.566666666666666</v>
      </c>
      <c r="R179" s="43">
        <v>169</v>
      </c>
      <c r="S179" s="32">
        <v>0.1</v>
      </c>
      <c r="T179" s="7">
        <v>0.1</v>
      </c>
      <c r="U179" s="7">
        <v>0.13333333333333333</v>
      </c>
      <c r="V179" s="7">
        <v>0.13333333333333333</v>
      </c>
      <c r="W179" s="72">
        <v>0.13333333333333333</v>
      </c>
      <c r="Z179" s="43">
        <v>169</v>
      </c>
      <c r="AA179" s="32">
        <v>0</v>
      </c>
      <c r="AB179" s="7">
        <v>0.6</v>
      </c>
      <c r="AC179" s="7">
        <v>0</v>
      </c>
      <c r="AD179" s="7">
        <v>0.2</v>
      </c>
      <c r="AE179" s="72">
        <v>0.16666666666666666</v>
      </c>
    </row>
    <row r="180" spans="2:31" x14ac:dyDescent="0.3">
      <c r="B180" s="53">
        <v>170</v>
      </c>
      <c r="C180" s="50">
        <v>0.88020833333333337</v>
      </c>
      <c r="D180" s="27">
        <v>0.93641618497109824</v>
      </c>
      <c r="E180" s="27">
        <v>0.9375</v>
      </c>
      <c r="F180" s="27">
        <v>0.98857142857142855</v>
      </c>
      <c r="G180" s="33">
        <v>1</v>
      </c>
      <c r="J180" s="43">
        <v>170</v>
      </c>
      <c r="K180" s="50">
        <v>18.666666666666668</v>
      </c>
      <c r="L180" s="27">
        <v>27.833333333333332</v>
      </c>
      <c r="M180" s="27">
        <v>25</v>
      </c>
      <c r="N180" s="27">
        <v>32.43333333333333</v>
      </c>
      <c r="O180" s="33">
        <v>34.333333333333336</v>
      </c>
      <c r="R180" s="43">
        <v>170</v>
      </c>
      <c r="S180" s="32">
        <v>0.1</v>
      </c>
      <c r="T180" s="7">
        <v>0.1</v>
      </c>
      <c r="U180" s="7">
        <v>0.1</v>
      </c>
      <c r="V180" s="7">
        <v>0.1</v>
      </c>
      <c r="W180" s="72">
        <v>0.13333333333333333</v>
      </c>
      <c r="Z180" s="43">
        <v>170</v>
      </c>
      <c r="AA180" s="32">
        <v>0</v>
      </c>
      <c r="AB180" s="7">
        <v>3.3333333333333333E-2</v>
      </c>
      <c r="AC180" s="7">
        <v>0.43333333333333335</v>
      </c>
      <c r="AD180" s="7">
        <v>6.6666666666666666E-2</v>
      </c>
      <c r="AE180" s="72">
        <v>0.6333333333333333</v>
      </c>
    </row>
    <row r="181" spans="2:31" x14ac:dyDescent="0.3">
      <c r="B181" s="53">
        <v>171</v>
      </c>
      <c r="C181" s="50">
        <v>0.88172043010752688</v>
      </c>
      <c r="D181" s="27">
        <v>0.97969543147208127</v>
      </c>
      <c r="E181" s="27">
        <v>0.87878787878787878</v>
      </c>
      <c r="F181" s="27">
        <v>1</v>
      </c>
      <c r="G181" s="33">
        <v>1</v>
      </c>
      <c r="J181" s="43">
        <v>171</v>
      </c>
      <c r="K181" s="50">
        <v>26.666666666666668</v>
      </c>
      <c r="L181" s="27">
        <v>22.966666666666665</v>
      </c>
      <c r="M181" s="27">
        <v>29.1</v>
      </c>
      <c r="N181" s="27">
        <v>30.5</v>
      </c>
      <c r="O181" s="33">
        <v>30.633333333333333</v>
      </c>
      <c r="R181" s="43">
        <v>171</v>
      </c>
      <c r="S181" s="32">
        <v>0.13333333333333333</v>
      </c>
      <c r="T181" s="7">
        <v>0.1</v>
      </c>
      <c r="U181" s="7">
        <v>0.13333333333333333</v>
      </c>
      <c r="V181" s="7">
        <v>0.13333333333333333</v>
      </c>
      <c r="W181" s="72">
        <v>0.13333333333333333</v>
      </c>
      <c r="Z181" s="43">
        <v>171</v>
      </c>
      <c r="AA181" s="32">
        <v>0.4</v>
      </c>
      <c r="AB181" s="7">
        <v>0</v>
      </c>
      <c r="AC181" s="7">
        <v>0.53333333333333333</v>
      </c>
      <c r="AD181" s="7">
        <v>0.3</v>
      </c>
      <c r="AE181" s="72">
        <v>0</v>
      </c>
    </row>
    <row r="182" spans="2:31" x14ac:dyDescent="0.3">
      <c r="B182" s="53">
        <v>172</v>
      </c>
      <c r="C182" s="50">
        <v>0.96132596685082872</v>
      </c>
      <c r="D182" s="27">
        <v>0.94444444444444442</v>
      </c>
      <c r="E182" s="27">
        <v>0.98514851485148514</v>
      </c>
      <c r="F182" s="27">
        <v>1</v>
      </c>
      <c r="G182" s="33">
        <v>1</v>
      </c>
      <c r="J182" s="43">
        <v>172</v>
      </c>
      <c r="K182" s="50">
        <v>23.8</v>
      </c>
      <c r="L182" s="27">
        <v>27.666666666666668</v>
      </c>
      <c r="M182" s="27">
        <v>23.033333333333335</v>
      </c>
      <c r="N182" s="27">
        <v>25.033333333333335</v>
      </c>
      <c r="O182" s="33">
        <v>29.533333333333335</v>
      </c>
      <c r="R182" s="43">
        <v>172</v>
      </c>
      <c r="S182" s="32">
        <v>0.1</v>
      </c>
      <c r="T182" s="7">
        <v>0.1</v>
      </c>
      <c r="U182" s="7">
        <v>0.1</v>
      </c>
      <c r="V182" s="7">
        <v>0.1</v>
      </c>
      <c r="W182" s="72">
        <v>0.13333333333333333</v>
      </c>
      <c r="Z182" s="43">
        <v>172</v>
      </c>
      <c r="AA182" s="32">
        <v>0.23333333333333334</v>
      </c>
      <c r="AB182" s="7">
        <v>0.13333333333333333</v>
      </c>
      <c r="AC182" s="7">
        <v>0.43333333333333335</v>
      </c>
      <c r="AD182" s="7">
        <v>0</v>
      </c>
      <c r="AE182" s="72">
        <v>0</v>
      </c>
    </row>
    <row r="183" spans="2:31" x14ac:dyDescent="0.3">
      <c r="B183" s="53">
        <v>173</v>
      </c>
      <c r="C183" s="50">
        <v>0.87692307692307692</v>
      </c>
      <c r="D183" s="27">
        <v>0.83769633507853403</v>
      </c>
      <c r="E183" s="27">
        <v>0.99447513812154698</v>
      </c>
      <c r="F183" s="27">
        <v>0.95857988165680474</v>
      </c>
      <c r="G183" s="33">
        <v>1</v>
      </c>
      <c r="J183" s="43">
        <v>173</v>
      </c>
      <c r="K183" s="50">
        <v>30.366666666666667</v>
      </c>
      <c r="L183" s="27">
        <v>34.466666666666669</v>
      </c>
      <c r="M183" s="27">
        <v>29.733333333333334</v>
      </c>
      <c r="N183" s="27">
        <v>32.43333333333333</v>
      </c>
      <c r="O183" s="33">
        <v>30.733333333333334</v>
      </c>
      <c r="R183" s="43">
        <v>173</v>
      </c>
      <c r="S183" s="32">
        <v>0.1</v>
      </c>
      <c r="T183" s="7">
        <v>0.1</v>
      </c>
      <c r="U183" s="7">
        <v>0.13333333333333333</v>
      </c>
      <c r="V183" s="7">
        <v>0.13333333333333333</v>
      </c>
      <c r="W183" s="72">
        <v>0.13333333333333333</v>
      </c>
      <c r="Z183" s="43">
        <v>173</v>
      </c>
      <c r="AA183" s="32">
        <v>0.23333333333333334</v>
      </c>
      <c r="AB183" s="7">
        <v>0.83333333333333337</v>
      </c>
      <c r="AC183" s="7">
        <v>0</v>
      </c>
      <c r="AD183" s="7">
        <v>0.2</v>
      </c>
      <c r="AE183" s="72">
        <v>0</v>
      </c>
    </row>
    <row r="184" spans="2:31" x14ac:dyDescent="0.3">
      <c r="B184" s="53">
        <v>174</v>
      </c>
      <c r="C184" s="50">
        <v>0.9555555555555556</v>
      </c>
      <c r="D184" s="27">
        <v>1</v>
      </c>
      <c r="E184" s="27">
        <v>1</v>
      </c>
      <c r="F184" s="27">
        <v>1</v>
      </c>
      <c r="G184" s="33">
        <v>1</v>
      </c>
      <c r="J184" s="43">
        <v>174</v>
      </c>
      <c r="K184" s="50">
        <v>26.733333333333334</v>
      </c>
      <c r="L184" s="27">
        <v>18.266666666666666</v>
      </c>
      <c r="M184" s="27">
        <v>33.233333333333334</v>
      </c>
      <c r="N184" s="27">
        <v>30.566666666666666</v>
      </c>
      <c r="O184" s="33">
        <v>22.266666666666666</v>
      </c>
      <c r="R184" s="43">
        <v>174</v>
      </c>
      <c r="S184" s="32">
        <v>0.1</v>
      </c>
      <c r="T184" s="7">
        <v>0.13333333333333333</v>
      </c>
      <c r="U184" s="7">
        <v>0.13333333333333333</v>
      </c>
      <c r="V184" s="7">
        <v>0.13333333333333333</v>
      </c>
      <c r="W184" s="72">
        <v>0.13333333333333333</v>
      </c>
      <c r="Z184" s="43">
        <v>174</v>
      </c>
      <c r="AA184" s="32">
        <v>0.46666666666666667</v>
      </c>
      <c r="AB184" s="7">
        <v>0.1</v>
      </c>
      <c r="AC184" s="7">
        <v>0</v>
      </c>
      <c r="AD184" s="7">
        <v>3.3333333333333333E-2</v>
      </c>
      <c r="AE184" s="72">
        <v>6.6666666666666666E-2</v>
      </c>
    </row>
    <row r="185" spans="2:31" x14ac:dyDescent="0.3">
      <c r="B185" s="53">
        <v>175</v>
      </c>
      <c r="C185" s="50">
        <v>0.92513368983957223</v>
      </c>
      <c r="D185" s="27">
        <v>1</v>
      </c>
      <c r="E185" s="27">
        <v>1</v>
      </c>
      <c r="F185" s="27">
        <v>0.94886363636363635</v>
      </c>
      <c r="G185" s="33">
        <v>0.93989071038251371</v>
      </c>
      <c r="J185" s="43">
        <v>175</v>
      </c>
      <c r="K185" s="50">
        <v>27.366666666666667</v>
      </c>
      <c r="L185" s="27">
        <v>25.7</v>
      </c>
      <c r="M185" s="27">
        <v>34.133333333333333</v>
      </c>
      <c r="N185" s="27">
        <v>33</v>
      </c>
      <c r="O185" s="33">
        <v>24.866666666666667</v>
      </c>
      <c r="R185" s="43">
        <v>175</v>
      </c>
      <c r="S185" s="32">
        <v>0.13333333333333333</v>
      </c>
      <c r="T185" s="7">
        <v>0.13333333333333333</v>
      </c>
      <c r="U185" s="7">
        <v>0.13333333333333333</v>
      </c>
      <c r="V185" s="7">
        <v>0.13333333333333333</v>
      </c>
      <c r="W185" s="72">
        <v>0.13333333333333333</v>
      </c>
      <c r="Z185" s="43">
        <v>175</v>
      </c>
      <c r="AA185" s="32">
        <v>0.23333333333333334</v>
      </c>
      <c r="AB185" s="7">
        <v>0</v>
      </c>
      <c r="AC185" s="7">
        <v>0</v>
      </c>
      <c r="AD185" s="7">
        <v>0.2</v>
      </c>
      <c r="AE185" s="72">
        <v>0.4</v>
      </c>
    </row>
    <row r="186" spans="2:31" x14ac:dyDescent="0.3">
      <c r="B186" s="53">
        <v>176</v>
      </c>
      <c r="C186" s="50">
        <v>0.98484848484848486</v>
      </c>
      <c r="D186" s="27">
        <v>1</v>
      </c>
      <c r="E186" s="27">
        <v>1</v>
      </c>
      <c r="F186" s="27">
        <v>0.9521276595744681</v>
      </c>
      <c r="G186" s="33">
        <v>0.97872340425531912</v>
      </c>
      <c r="J186" s="43">
        <v>176</v>
      </c>
      <c r="K186" s="50">
        <v>27.466666666666665</v>
      </c>
      <c r="L186" s="27">
        <v>28.133333333333333</v>
      </c>
      <c r="M186" s="27">
        <v>23.033333333333335</v>
      </c>
      <c r="N186" s="27">
        <v>23.4</v>
      </c>
      <c r="O186" s="33">
        <v>32.43333333333333</v>
      </c>
      <c r="R186" s="43">
        <v>176</v>
      </c>
      <c r="S186" s="32">
        <v>0.13333333333333333</v>
      </c>
      <c r="T186" s="7">
        <v>0.13333333333333333</v>
      </c>
      <c r="U186" s="7">
        <v>0.13333333333333333</v>
      </c>
      <c r="V186" s="7">
        <v>0.1</v>
      </c>
      <c r="W186" s="72">
        <v>0.13333333333333333</v>
      </c>
      <c r="Z186" s="43">
        <v>176</v>
      </c>
      <c r="AA186" s="32">
        <v>0</v>
      </c>
      <c r="AB186" s="7">
        <v>0.6333333333333333</v>
      </c>
      <c r="AC186" s="7">
        <v>0</v>
      </c>
      <c r="AD186" s="7">
        <v>0.4</v>
      </c>
      <c r="AE186" s="72">
        <v>6.6666666666666666E-2</v>
      </c>
    </row>
    <row r="187" spans="2:31" x14ac:dyDescent="0.3">
      <c r="B187" s="53">
        <v>177</v>
      </c>
      <c r="C187" s="50">
        <v>0.98421052631578942</v>
      </c>
      <c r="D187" s="27">
        <v>0.96907216494845361</v>
      </c>
      <c r="E187" s="27">
        <v>0.96984924623115576</v>
      </c>
      <c r="F187" s="27">
        <v>1</v>
      </c>
      <c r="G187" s="33">
        <v>0.95757575757575752</v>
      </c>
      <c r="J187" s="43">
        <v>177</v>
      </c>
      <c r="K187" s="50">
        <v>27.566666666666666</v>
      </c>
      <c r="L187" s="27">
        <v>26.8</v>
      </c>
      <c r="M187" s="27">
        <v>27.433333333333334</v>
      </c>
      <c r="N187" s="27">
        <v>27.333333333333332</v>
      </c>
      <c r="O187" s="33">
        <v>28.3</v>
      </c>
      <c r="R187" s="43">
        <v>177</v>
      </c>
      <c r="S187" s="32">
        <v>0.1</v>
      </c>
      <c r="T187" s="7">
        <v>0.13333333333333333</v>
      </c>
      <c r="U187" s="7">
        <v>0.13333333333333333</v>
      </c>
      <c r="V187" s="7">
        <v>0.13333333333333333</v>
      </c>
      <c r="W187" s="72">
        <v>0.13333333333333333</v>
      </c>
      <c r="Z187" s="43">
        <v>177</v>
      </c>
      <c r="AA187" s="32">
        <v>0.73333333333333328</v>
      </c>
      <c r="AB187" s="7">
        <v>3.3333333333333333E-2</v>
      </c>
      <c r="AC187" s="7">
        <v>0</v>
      </c>
      <c r="AD187" s="7">
        <v>0.26666666666666666</v>
      </c>
      <c r="AE187" s="72">
        <v>0</v>
      </c>
    </row>
    <row r="188" spans="2:31" x14ac:dyDescent="0.3">
      <c r="B188" s="53">
        <v>178</v>
      </c>
      <c r="C188" s="50">
        <v>1</v>
      </c>
      <c r="D188" s="27">
        <v>1</v>
      </c>
      <c r="E188" s="27">
        <v>0.93877551020408168</v>
      </c>
      <c r="F188" s="27">
        <v>1</v>
      </c>
      <c r="G188" s="33">
        <v>1</v>
      </c>
      <c r="J188" s="43">
        <v>178</v>
      </c>
      <c r="K188" s="50">
        <v>28.733333333333334</v>
      </c>
      <c r="L188" s="27">
        <v>26.833333333333332</v>
      </c>
      <c r="M188" s="27">
        <v>27.766666666666666</v>
      </c>
      <c r="N188" s="27">
        <v>24.566666666666666</v>
      </c>
      <c r="O188" s="33">
        <v>31.633333333333333</v>
      </c>
      <c r="R188" s="43">
        <v>178</v>
      </c>
      <c r="S188" s="32">
        <v>0.1</v>
      </c>
      <c r="T188" s="7">
        <v>0.13333333333333333</v>
      </c>
      <c r="U188" s="7">
        <v>0.13333333333333333</v>
      </c>
      <c r="V188" s="7">
        <v>0.13333333333333333</v>
      </c>
      <c r="W188" s="72">
        <v>0.13333333333333333</v>
      </c>
      <c r="Z188" s="43">
        <v>178</v>
      </c>
      <c r="AA188" s="32">
        <v>0.43333333333333335</v>
      </c>
      <c r="AB188" s="7">
        <v>0.1</v>
      </c>
      <c r="AC188" s="7">
        <v>0.16666666666666666</v>
      </c>
      <c r="AD188" s="7">
        <v>0</v>
      </c>
      <c r="AE188" s="72">
        <v>0.26666666666666666</v>
      </c>
    </row>
    <row r="189" spans="2:31" x14ac:dyDescent="0.3">
      <c r="B189" s="53">
        <v>179</v>
      </c>
      <c r="C189" s="50">
        <v>1</v>
      </c>
      <c r="D189" s="27">
        <v>0.9732620320855615</v>
      </c>
      <c r="E189" s="27">
        <v>1</v>
      </c>
      <c r="F189" s="27">
        <v>0.96858638743455494</v>
      </c>
      <c r="G189" s="33">
        <v>1</v>
      </c>
      <c r="J189" s="43">
        <v>179</v>
      </c>
      <c r="K189" s="50">
        <v>26.933333333333334</v>
      </c>
      <c r="L189" s="27">
        <v>20.733333333333334</v>
      </c>
      <c r="M189" s="27">
        <v>31.4</v>
      </c>
      <c r="N189" s="27">
        <v>32.299999999999997</v>
      </c>
      <c r="O189" s="33">
        <v>33.93333333333333</v>
      </c>
      <c r="R189" s="43">
        <v>179</v>
      </c>
      <c r="S189" s="32">
        <v>0.1</v>
      </c>
      <c r="T189" s="7">
        <v>0.13333333333333333</v>
      </c>
      <c r="U189" s="7">
        <v>0.1</v>
      </c>
      <c r="V189" s="7">
        <v>0.13333333333333333</v>
      </c>
      <c r="W189" s="72">
        <v>0.13333333333333333</v>
      </c>
      <c r="Z189" s="43">
        <v>179</v>
      </c>
      <c r="AA189" s="32">
        <v>0</v>
      </c>
      <c r="AB189" s="7">
        <v>0.16666666666666666</v>
      </c>
      <c r="AC189" s="7">
        <v>0.13333333333333333</v>
      </c>
      <c r="AD189" s="7">
        <v>0</v>
      </c>
      <c r="AE189" s="72">
        <v>0</v>
      </c>
    </row>
    <row r="190" spans="2:31" x14ac:dyDescent="0.3">
      <c r="B190" s="53">
        <v>180</v>
      </c>
      <c r="C190" s="50">
        <v>0.86982248520710059</v>
      </c>
      <c r="D190" s="27">
        <v>0.95652173913043481</v>
      </c>
      <c r="E190" s="27">
        <v>0.97206703910614523</v>
      </c>
      <c r="F190" s="27">
        <v>0.93023255813953487</v>
      </c>
      <c r="G190" s="33">
        <v>0.92222222222222228</v>
      </c>
      <c r="J190" s="43">
        <v>180</v>
      </c>
      <c r="K190" s="50">
        <v>30</v>
      </c>
      <c r="L190" s="27">
        <v>35.200000000000003</v>
      </c>
      <c r="M190" s="27">
        <v>26.5</v>
      </c>
      <c r="N190" s="27">
        <v>38</v>
      </c>
      <c r="O190" s="33">
        <v>28.4</v>
      </c>
      <c r="R190" s="43">
        <v>180</v>
      </c>
      <c r="S190" s="32">
        <v>0.13333333333333333</v>
      </c>
      <c r="T190" s="7">
        <v>0.13333333333333333</v>
      </c>
      <c r="U190" s="7">
        <v>0.1</v>
      </c>
      <c r="V190" s="7">
        <v>0.13333333333333333</v>
      </c>
      <c r="W190" s="72">
        <v>0.13333333333333333</v>
      </c>
      <c r="Z190" s="43">
        <v>180</v>
      </c>
      <c r="AA190" s="32">
        <v>0.16666666666666666</v>
      </c>
      <c r="AB190" s="7">
        <v>0.43333333333333335</v>
      </c>
      <c r="AC190" s="7">
        <v>0</v>
      </c>
      <c r="AD190" s="7">
        <v>0</v>
      </c>
      <c r="AE190" s="72">
        <v>0</v>
      </c>
    </row>
    <row r="191" spans="2:31" x14ac:dyDescent="0.3">
      <c r="B191" s="53">
        <v>181</v>
      </c>
      <c r="C191" s="50">
        <v>0.93678160919540232</v>
      </c>
      <c r="D191" s="27">
        <v>1</v>
      </c>
      <c r="E191" s="27">
        <v>0.875</v>
      </c>
      <c r="F191" s="27">
        <v>1</v>
      </c>
      <c r="G191" s="33">
        <v>1</v>
      </c>
      <c r="J191" s="43">
        <v>181</v>
      </c>
      <c r="K191" s="50">
        <v>25.4</v>
      </c>
      <c r="L191" s="27">
        <v>25.266666666666666</v>
      </c>
      <c r="M191" s="27">
        <v>28.066666666666666</v>
      </c>
      <c r="N191" s="27">
        <v>35.766666666666666</v>
      </c>
      <c r="O191" s="33">
        <v>31.5</v>
      </c>
      <c r="R191" s="43">
        <v>181</v>
      </c>
      <c r="S191" s="32">
        <v>0.1</v>
      </c>
      <c r="T191" s="7">
        <v>0.13333333333333333</v>
      </c>
      <c r="U191" s="7">
        <v>0.1</v>
      </c>
      <c r="V191" s="7">
        <v>0.1</v>
      </c>
      <c r="W191" s="72">
        <v>0.13333333333333333</v>
      </c>
      <c r="Z191" s="43">
        <v>181</v>
      </c>
      <c r="AA191" s="32">
        <v>0.9</v>
      </c>
      <c r="AB191" s="7">
        <v>0.5</v>
      </c>
      <c r="AC191" s="7">
        <v>0.6</v>
      </c>
      <c r="AD191" s="7">
        <v>0</v>
      </c>
      <c r="AE191" s="72">
        <v>0</v>
      </c>
    </row>
    <row r="192" spans="2:31" x14ac:dyDescent="0.3">
      <c r="B192" s="53">
        <v>182</v>
      </c>
      <c r="C192" s="50">
        <v>0.96511627906976749</v>
      </c>
      <c r="D192" s="27">
        <v>0.90954773869346739</v>
      </c>
      <c r="E192" s="27">
        <v>0.92261904761904767</v>
      </c>
      <c r="F192" s="27">
        <v>1</v>
      </c>
      <c r="G192" s="33">
        <v>1</v>
      </c>
      <c r="J192" s="43">
        <v>182</v>
      </c>
      <c r="K192" s="50">
        <v>27.066666666666666</v>
      </c>
      <c r="L192" s="27">
        <v>29.066666666666666</v>
      </c>
      <c r="M192" s="27">
        <v>34.799999999999997</v>
      </c>
      <c r="N192" s="27">
        <v>36.9</v>
      </c>
      <c r="O192" s="33">
        <v>28.733333333333334</v>
      </c>
      <c r="R192" s="43">
        <v>182</v>
      </c>
      <c r="S192" s="32">
        <v>0.13333333333333333</v>
      </c>
      <c r="T192" s="7">
        <v>0.13333333333333333</v>
      </c>
      <c r="U192" s="7">
        <v>0.13333333333333333</v>
      </c>
      <c r="V192" s="7">
        <v>0.13333333333333333</v>
      </c>
      <c r="W192" s="72">
        <v>0.13333333333333333</v>
      </c>
      <c r="Z192" s="43">
        <v>182</v>
      </c>
      <c r="AA192" s="32">
        <v>6.6666666666666666E-2</v>
      </c>
      <c r="AB192" s="7">
        <v>0.23333333333333334</v>
      </c>
      <c r="AC192" s="7">
        <v>0.46666666666666667</v>
      </c>
      <c r="AD192" s="7">
        <v>0</v>
      </c>
      <c r="AE192" s="72">
        <v>0</v>
      </c>
    </row>
    <row r="193" spans="2:31" x14ac:dyDescent="0.3">
      <c r="B193" s="53">
        <v>183</v>
      </c>
      <c r="C193" s="50">
        <v>1</v>
      </c>
      <c r="D193" s="27">
        <v>1</v>
      </c>
      <c r="E193" s="27">
        <v>0.87368421052631584</v>
      </c>
      <c r="F193" s="27">
        <v>1</v>
      </c>
      <c r="G193" s="33">
        <v>0.98360655737704916</v>
      </c>
      <c r="J193" s="43">
        <v>183</v>
      </c>
      <c r="K193" s="50">
        <v>26.733333333333334</v>
      </c>
      <c r="L193" s="27">
        <v>23.233333333333334</v>
      </c>
      <c r="M193" s="27">
        <v>22.766666666666666</v>
      </c>
      <c r="N193" s="27">
        <v>28.466666666666665</v>
      </c>
      <c r="O193" s="33">
        <v>28.3</v>
      </c>
      <c r="R193" s="43">
        <v>183</v>
      </c>
      <c r="S193" s="32">
        <v>0.1</v>
      </c>
      <c r="T193" s="7">
        <v>0.1</v>
      </c>
      <c r="U193" s="7">
        <v>0.13333333333333333</v>
      </c>
      <c r="V193" s="7">
        <v>0.1</v>
      </c>
      <c r="W193" s="72">
        <v>0.13333333333333333</v>
      </c>
      <c r="Z193" s="43">
        <v>183</v>
      </c>
      <c r="AA193" s="32">
        <v>0</v>
      </c>
      <c r="AB193" s="7">
        <v>0.4</v>
      </c>
      <c r="AC193" s="7">
        <v>0.36666666666666664</v>
      </c>
      <c r="AD193" s="7">
        <v>3.3333333333333333E-2</v>
      </c>
      <c r="AE193" s="72">
        <v>0</v>
      </c>
    </row>
    <row r="194" spans="2:31" x14ac:dyDescent="0.3">
      <c r="B194" s="53">
        <v>184</v>
      </c>
      <c r="C194" s="50">
        <v>1</v>
      </c>
      <c r="D194" s="27">
        <v>0.95408163265306123</v>
      </c>
      <c r="E194" s="27">
        <v>1</v>
      </c>
      <c r="F194" s="27">
        <v>1</v>
      </c>
      <c r="G194" s="33">
        <v>1</v>
      </c>
      <c r="J194" s="43">
        <v>184</v>
      </c>
      <c r="K194" s="50">
        <v>26.8</v>
      </c>
      <c r="L194" s="27">
        <v>22.1</v>
      </c>
      <c r="M194" s="27">
        <v>29.866666666666667</v>
      </c>
      <c r="N194" s="27">
        <v>30.7</v>
      </c>
      <c r="O194" s="33">
        <v>34.700000000000003</v>
      </c>
      <c r="R194" s="43">
        <v>184</v>
      </c>
      <c r="S194" s="32">
        <v>0.1</v>
      </c>
      <c r="T194" s="7">
        <v>0.1</v>
      </c>
      <c r="U194" s="7">
        <v>0.13333333333333333</v>
      </c>
      <c r="V194" s="7">
        <v>0.13333333333333333</v>
      </c>
      <c r="W194" s="72">
        <v>0.13333333333333333</v>
      </c>
      <c r="Z194" s="43">
        <v>184</v>
      </c>
      <c r="AA194" s="32">
        <v>0.43333333333333335</v>
      </c>
      <c r="AB194" s="7">
        <v>0</v>
      </c>
      <c r="AC194" s="7">
        <v>0</v>
      </c>
      <c r="AD194" s="7">
        <v>0</v>
      </c>
      <c r="AE194" s="72">
        <v>0.2</v>
      </c>
    </row>
    <row r="195" spans="2:31" x14ac:dyDescent="0.3">
      <c r="B195" s="53">
        <v>185</v>
      </c>
      <c r="C195" s="50">
        <v>0.99459459459459465</v>
      </c>
      <c r="D195" s="27">
        <v>0.86813186813186816</v>
      </c>
      <c r="E195" s="27">
        <v>1</v>
      </c>
      <c r="F195" s="27">
        <v>0.94082840236686394</v>
      </c>
      <c r="G195" s="33">
        <v>0.94623655913978499</v>
      </c>
      <c r="J195" s="43">
        <v>185</v>
      </c>
      <c r="K195" s="50">
        <v>26.7</v>
      </c>
      <c r="L195" s="27">
        <v>25.966666666666665</v>
      </c>
      <c r="M195" s="27">
        <v>25.433333333333334</v>
      </c>
      <c r="N195" s="27">
        <v>34.966666666666669</v>
      </c>
      <c r="O195" s="33">
        <v>34.93333333333333</v>
      </c>
      <c r="R195" s="43">
        <v>185</v>
      </c>
      <c r="S195" s="32">
        <v>0.13333333333333333</v>
      </c>
      <c r="T195" s="7">
        <v>0.13333333333333333</v>
      </c>
      <c r="U195" s="7">
        <v>0.13333333333333333</v>
      </c>
      <c r="V195" s="7">
        <v>0.13333333333333333</v>
      </c>
      <c r="W195" s="72">
        <v>0.13333333333333333</v>
      </c>
      <c r="Z195" s="43">
        <v>185</v>
      </c>
      <c r="AA195" s="32">
        <v>0</v>
      </c>
      <c r="AB195" s="7">
        <v>0.6</v>
      </c>
      <c r="AC195" s="7">
        <v>0</v>
      </c>
      <c r="AD195" s="7">
        <v>0.4</v>
      </c>
      <c r="AE195" s="72">
        <v>0</v>
      </c>
    </row>
    <row r="196" spans="2:31" x14ac:dyDescent="0.3">
      <c r="B196" s="53">
        <v>186</v>
      </c>
      <c r="C196" s="50">
        <v>0.94444444444444442</v>
      </c>
      <c r="D196" s="27">
        <v>1</v>
      </c>
      <c r="E196" s="27">
        <v>1</v>
      </c>
      <c r="F196" s="27">
        <v>0.98285714285714287</v>
      </c>
      <c r="G196" s="33">
        <v>1</v>
      </c>
      <c r="J196" s="43">
        <v>186</v>
      </c>
      <c r="K196" s="50">
        <v>20.866666666666667</v>
      </c>
      <c r="L196" s="27">
        <v>22.6</v>
      </c>
      <c r="M196" s="27">
        <v>28.933333333333334</v>
      </c>
      <c r="N196" s="27">
        <v>30.866666666666667</v>
      </c>
      <c r="O196" s="33">
        <v>30.4</v>
      </c>
      <c r="R196" s="43">
        <v>186</v>
      </c>
      <c r="S196" s="32">
        <v>0.13333333333333333</v>
      </c>
      <c r="T196" s="7">
        <v>0.13333333333333333</v>
      </c>
      <c r="U196" s="7">
        <v>0.13333333333333333</v>
      </c>
      <c r="V196" s="7">
        <v>0.13333333333333333</v>
      </c>
      <c r="W196" s="72">
        <v>0.13333333333333333</v>
      </c>
      <c r="Z196" s="43">
        <v>186</v>
      </c>
      <c r="AA196" s="32">
        <v>0</v>
      </c>
      <c r="AB196" s="7">
        <v>0.1</v>
      </c>
      <c r="AC196" s="7">
        <v>3.3333333333333333E-2</v>
      </c>
      <c r="AD196" s="7">
        <v>0.13333333333333333</v>
      </c>
      <c r="AE196" s="72">
        <v>3.3333333333333333E-2</v>
      </c>
    </row>
    <row r="197" spans="2:31" x14ac:dyDescent="0.3">
      <c r="B197" s="53">
        <v>187</v>
      </c>
      <c r="C197" s="50">
        <v>0.97126436781609193</v>
      </c>
      <c r="D197" s="27">
        <v>0.984375</v>
      </c>
      <c r="E197" s="27">
        <v>1</v>
      </c>
      <c r="F197" s="27">
        <v>1</v>
      </c>
      <c r="G197" s="33">
        <v>1</v>
      </c>
      <c r="J197" s="43">
        <v>187</v>
      </c>
      <c r="K197" s="50">
        <v>25.866666666666667</v>
      </c>
      <c r="L197" s="27">
        <v>27.733333333333334</v>
      </c>
      <c r="M197" s="27">
        <v>20.5</v>
      </c>
      <c r="N197" s="27">
        <v>28.766666666666666</v>
      </c>
      <c r="O197" s="33">
        <v>37.1</v>
      </c>
      <c r="R197" s="43">
        <v>187</v>
      </c>
      <c r="S197" s="32">
        <v>0.13333333333333333</v>
      </c>
      <c r="T197" s="7">
        <v>0.13333333333333333</v>
      </c>
      <c r="U197" s="7">
        <v>0.13333333333333333</v>
      </c>
      <c r="V197" s="7">
        <v>0.13333333333333333</v>
      </c>
      <c r="W197" s="72">
        <v>0.13333333333333333</v>
      </c>
      <c r="Z197" s="43">
        <v>187</v>
      </c>
      <c r="AA197" s="32">
        <v>0</v>
      </c>
      <c r="AB197" s="7">
        <v>0</v>
      </c>
      <c r="AC197" s="7">
        <v>0.73333333333333328</v>
      </c>
      <c r="AD197" s="7">
        <v>0.6333333333333333</v>
      </c>
      <c r="AE197" s="72">
        <v>0</v>
      </c>
    </row>
    <row r="198" spans="2:31" x14ac:dyDescent="0.3">
      <c r="B198" s="53">
        <v>188</v>
      </c>
      <c r="C198" s="50">
        <v>0.88207547169811318</v>
      </c>
      <c r="D198" s="27">
        <v>1</v>
      </c>
      <c r="E198" s="27">
        <v>0.93264248704663211</v>
      </c>
      <c r="F198" s="27">
        <v>0.9942196531791907</v>
      </c>
      <c r="G198" s="33">
        <v>1</v>
      </c>
      <c r="J198" s="43">
        <v>188</v>
      </c>
      <c r="K198" s="50">
        <v>27.633333333333333</v>
      </c>
      <c r="L198" s="27">
        <v>30.866666666666667</v>
      </c>
      <c r="M198" s="27">
        <v>24</v>
      </c>
      <c r="N198" s="27">
        <v>32.799999999999997</v>
      </c>
      <c r="O198" s="33">
        <v>30.033333333333335</v>
      </c>
      <c r="R198" s="43">
        <v>188</v>
      </c>
      <c r="S198" s="32">
        <v>0.13333333333333333</v>
      </c>
      <c r="T198" s="7">
        <v>0.13333333333333333</v>
      </c>
      <c r="U198" s="7">
        <v>0.13333333333333333</v>
      </c>
      <c r="V198" s="7">
        <v>0.13333333333333333</v>
      </c>
      <c r="W198" s="72">
        <v>0.13333333333333333</v>
      </c>
      <c r="Z198" s="43">
        <v>188</v>
      </c>
      <c r="AA198" s="32">
        <v>0</v>
      </c>
      <c r="AB198" s="7">
        <v>0.56666666666666665</v>
      </c>
      <c r="AC198" s="7">
        <v>0.4</v>
      </c>
      <c r="AD198" s="7">
        <v>0</v>
      </c>
      <c r="AE198" s="72">
        <v>0</v>
      </c>
    </row>
    <row r="199" spans="2:31" x14ac:dyDescent="0.3">
      <c r="B199" s="53">
        <v>189</v>
      </c>
      <c r="C199" s="50">
        <v>0.9887640449438202</v>
      </c>
      <c r="D199" s="27">
        <v>0.98963730569948183</v>
      </c>
      <c r="E199" s="27">
        <v>0.9943820224719101</v>
      </c>
      <c r="F199" s="27">
        <v>0.98351648351648346</v>
      </c>
      <c r="G199" s="33">
        <v>1</v>
      </c>
      <c r="J199" s="43">
        <v>189</v>
      </c>
      <c r="K199" s="50">
        <v>30.1</v>
      </c>
      <c r="L199" s="27">
        <v>23.866666666666667</v>
      </c>
      <c r="M199" s="27">
        <v>31</v>
      </c>
      <c r="N199" s="27">
        <v>23.733333333333334</v>
      </c>
      <c r="O199" s="33">
        <v>36.5</v>
      </c>
      <c r="R199" s="43">
        <v>189</v>
      </c>
      <c r="S199" s="32">
        <v>0.13333333333333333</v>
      </c>
      <c r="T199" s="7">
        <v>0.13333333333333333</v>
      </c>
      <c r="U199" s="7">
        <v>0.13333333333333333</v>
      </c>
      <c r="V199" s="7">
        <v>0.13333333333333333</v>
      </c>
      <c r="W199" s="72">
        <v>0.13333333333333333</v>
      </c>
      <c r="Z199" s="43">
        <v>189</v>
      </c>
      <c r="AA199" s="32">
        <v>0</v>
      </c>
      <c r="AB199" s="7">
        <v>0.3</v>
      </c>
      <c r="AC199" s="7">
        <v>0</v>
      </c>
      <c r="AD199" s="7">
        <v>0.43333333333333335</v>
      </c>
      <c r="AE199" s="72">
        <v>0</v>
      </c>
    </row>
    <row r="200" spans="2:31" x14ac:dyDescent="0.3">
      <c r="B200" s="53">
        <v>190</v>
      </c>
      <c r="C200" s="50">
        <v>0.96296296296296291</v>
      </c>
      <c r="D200" s="27">
        <v>0.89017341040462428</v>
      </c>
      <c r="E200" s="27">
        <v>0.91719745222929938</v>
      </c>
      <c r="F200" s="27">
        <v>1</v>
      </c>
      <c r="G200" s="33">
        <v>0.92708333333333337</v>
      </c>
      <c r="J200" s="43">
        <v>190</v>
      </c>
      <c r="K200" s="50">
        <v>24.3</v>
      </c>
      <c r="L200" s="27">
        <v>25.433333333333334</v>
      </c>
      <c r="M200" s="27">
        <v>33.1</v>
      </c>
      <c r="N200" s="27">
        <v>27.866666666666667</v>
      </c>
      <c r="O200" s="33">
        <v>25.033333333333335</v>
      </c>
      <c r="R200" s="43">
        <v>190</v>
      </c>
      <c r="S200" s="32">
        <v>0.1</v>
      </c>
      <c r="T200" s="7">
        <v>0.13333333333333333</v>
      </c>
      <c r="U200" s="7">
        <v>0.13333333333333333</v>
      </c>
      <c r="V200" s="7">
        <v>0.13333333333333333</v>
      </c>
      <c r="W200" s="72">
        <v>0.13333333333333333</v>
      </c>
      <c r="Z200" s="43">
        <v>190</v>
      </c>
      <c r="AA200" s="32">
        <v>0.7</v>
      </c>
      <c r="AB200" s="7">
        <v>0</v>
      </c>
      <c r="AC200" s="7">
        <v>0.26666666666666666</v>
      </c>
      <c r="AD200" s="7">
        <v>0.26666666666666666</v>
      </c>
      <c r="AE200" s="72">
        <v>0.13333333333333333</v>
      </c>
    </row>
    <row r="201" spans="2:31" x14ac:dyDescent="0.3">
      <c r="B201" s="53">
        <v>191</v>
      </c>
      <c r="C201" s="50">
        <v>0.87931034482758619</v>
      </c>
      <c r="D201" s="27">
        <v>1</v>
      </c>
      <c r="E201" s="27">
        <v>0.91709844559585496</v>
      </c>
      <c r="F201" s="27">
        <v>1</v>
      </c>
      <c r="G201" s="33">
        <v>1</v>
      </c>
      <c r="J201" s="43">
        <v>191</v>
      </c>
      <c r="K201" s="50">
        <v>22.766666666666666</v>
      </c>
      <c r="L201" s="27">
        <v>26</v>
      </c>
      <c r="M201" s="27">
        <v>26.733333333333334</v>
      </c>
      <c r="N201" s="27">
        <v>27.6</v>
      </c>
      <c r="O201" s="33">
        <v>28.266666666666666</v>
      </c>
      <c r="R201" s="43">
        <v>191</v>
      </c>
      <c r="S201" s="32">
        <v>0.13333333333333333</v>
      </c>
      <c r="T201" s="7">
        <v>0.1</v>
      </c>
      <c r="U201" s="7">
        <v>0.13333333333333333</v>
      </c>
      <c r="V201" s="7">
        <v>0.13333333333333333</v>
      </c>
      <c r="W201" s="72">
        <v>0.13333333333333333</v>
      </c>
      <c r="Z201" s="43">
        <v>191</v>
      </c>
      <c r="AA201" s="32">
        <v>0.56666666666666665</v>
      </c>
      <c r="AB201" s="7">
        <v>0</v>
      </c>
      <c r="AC201" s="7">
        <v>0</v>
      </c>
      <c r="AD201" s="7">
        <v>0</v>
      </c>
      <c r="AE201" s="72">
        <v>0</v>
      </c>
    </row>
    <row r="202" spans="2:31" x14ac:dyDescent="0.3">
      <c r="B202" s="53">
        <v>192</v>
      </c>
      <c r="C202" s="50">
        <v>0.79381443298969068</v>
      </c>
      <c r="D202" s="27">
        <v>0.92168674698795183</v>
      </c>
      <c r="E202" s="27">
        <v>0.93714285714285717</v>
      </c>
      <c r="F202" s="27">
        <v>1</v>
      </c>
      <c r="G202" s="33">
        <v>1</v>
      </c>
      <c r="J202" s="43">
        <v>192</v>
      </c>
      <c r="K202" s="50">
        <v>36.6</v>
      </c>
      <c r="L202" s="27">
        <v>27.1</v>
      </c>
      <c r="M202" s="27">
        <v>24.9</v>
      </c>
      <c r="N202" s="27">
        <v>26.066666666666666</v>
      </c>
      <c r="O202" s="33">
        <v>26.066666666666666</v>
      </c>
      <c r="R202" s="43">
        <v>192</v>
      </c>
      <c r="S202" s="32">
        <v>0.13333333333333333</v>
      </c>
      <c r="T202" s="7">
        <v>0.13333333333333333</v>
      </c>
      <c r="U202" s="7">
        <v>0.13333333333333333</v>
      </c>
      <c r="V202" s="7">
        <v>0.13333333333333333</v>
      </c>
      <c r="W202" s="72">
        <v>0.13333333333333333</v>
      </c>
      <c r="Z202" s="43">
        <v>192</v>
      </c>
      <c r="AA202" s="32">
        <v>0.7</v>
      </c>
      <c r="AB202" s="7">
        <v>0</v>
      </c>
      <c r="AC202" s="7">
        <v>0</v>
      </c>
      <c r="AD202" s="7">
        <v>0</v>
      </c>
      <c r="AE202" s="72">
        <v>0.1</v>
      </c>
    </row>
    <row r="203" spans="2:31" x14ac:dyDescent="0.3">
      <c r="B203" s="53">
        <v>193</v>
      </c>
      <c r="C203" s="50">
        <v>0.96951219512195119</v>
      </c>
      <c r="D203" s="27">
        <v>1</v>
      </c>
      <c r="E203" s="27">
        <v>1</v>
      </c>
      <c r="F203" s="27">
        <v>0.95483870967741935</v>
      </c>
      <c r="G203" s="33">
        <v>1</v>
      </c>
      <c r="J203" s="43">
        <v>193</v>
      </c>
      <c r="K203" s="50">
        <v>30.033333333333335</v>
      </c>
      <c r="L203" s="27">
        <v>24.966666666666665</v>
      </c>
      <c r="M203" s="27">
        <v>29.166666666666668</v>
      </c>
      <c r="N203" s="27">
        <v>32.366666666666667</v>
      </c>
      <c r="O203" s="33">
        <v>32.733333333333334</v>
      </c>
      <c r="R203" s="43">
        <v>193</v>
      </c>
      <c r="S203" s="32">
        <v>0.13333333333333333</v>
      </c>
      <c r="T203" s="7">
        <v>0.1</v>
      </c>
      <c r="U203" s="7">
        <v>0.13333333333333333</v>
      </c>
      <c r="V203" s="7">
        <v>0.13333333333333333</v>
      </c>
      <c r="W203" s="72">
        <v>0.13333333333333333</v>
      </c>
      <c r="Z203" s="43">
        <v>193</v>
      </c>
      <c r="AA203" s="32">
        <v>0.73333333333333328</v>
      </c>
      <c r="AB203" s="7">
        <v>0.23333333333333334</v>
      </c>
      <c r="AC203" s="7">
        <v>0.13333333333333333</v>
      </c>
      <c r="AD203" s="7">
        <v>0</v>
      </c>
      <c r="AE203" s="72">
        <v>0</v>
      </c>
    </row>
    <row r="204" spans="2:31" x14ac:dyDescent="0.3">
      <c r="B204" s="53">
        <v>194</v>
      </c>
      <c r="C204" s="50">
        <v>0.7931034482758621</v>
      </c>
      <c r="D204" s="27">
        <v>1</v>
      </c>
      <c r="E204" s="27">
        <v>1</v>
      </c>
      <c r="F204" s="27">
        <v>1</v>
      </c>
      <c r="G204" s="33">
        <v>1</v>
      </c>
      <c r="J204" s="43">
        <v>194</v>
      </c>
      <c r="K204" s="50">
        <v>31.2</v>
      </c>
      <c r="L204" s="27">
        <v>31.433333333333334</v>
      </c>
      <c r="M204" s="27">
        <v>37.266666666666666</v>
      </c>
      <c r="N204" s="27">
        <v>37.766666666666666</v>
      </c>
      <c r="O204" s="33">
        <v>28.733333333333334</v>
      </c>
      <c r="R204" s="43">
        <v>194</v>
      </c>
      <c r="S204" s="32">
        <v>0.13333333333333333</v>
      </c>
      <c r="T204" s="7">
        <v>0.13333333333333333</v>
      </c>
      <c r="U204" s="7">
        <v>0.13333333333333333</v>
      </c>
      <c r="V204" s="7">
        <v>0.13333333333333333</v>
      </c>
      <c r="W204" s="72">
        <v>0.13333333333333333</v>
      </c>
      <c r="Z204" s="43">
        <v>194</v>
      </c>
      <c r="AA204" s="32">
        <v>0</v>
      </c>
      <c r="AB204" s="7">
        <v>0.33333333333333331</v>
      </c>
      <c r="AC204" s="7">
        <v>0.16666666666666666</v>
      </c>
      <c r="AD204" s="7">
        <v>0</v>
      </c>
      <c r="AE204" s="72">
        <v>3.3333333333333333E-2</v>
      </c>
    </row>
    <row r="205" spans="2:31" x14ac:dyDescent="0.3">
      <c r="B205" s="53">
        <v>195</v>
      </c>
      <c r="C205" s="50">
        <v>0.99444444444444446</v>
      </c>
      <c r="D205" s="27">
        <v>1</v>
      </c>
      <c r="E205" s="27">
        <v>0.9505494505494505</v>
      </c>
      <c r="F205" s="27">
        <v>0.97714285714285709</v>
      </c>
      <c r="G205" s="33">
        <v>1</v>
      </c>
      <c r="J205" s="43">
        <v>195</v>
      </c>
      <c r="K205" s="50">
        <v>28.166666666666668</v>
      </c>
      <c r="L205" s="27">
        <v>27.633333333333333</v>
      </c>
      <c r="M205" s="27">
        <v>28.166666666666668</v>
      </c>
      <c r="N205" s="27">
        <v>26.3</v>
      </c>
      <c r="O205" s="33">
        <v>36.133333333333333</v>
      </c>
      <c r="R205" s="43">
        <v>195</v>
      </c>
      <c r="S205" s="32">
        <v>0.1</v>
      </c>
      <c r="T205" s="7">
        <v>0.1</v>
      </c>
      <c r="U205" s="7">
        <v>0.13333333333333333</v>
      </c>
      <c r="V205" s="7">
        <v>0.13333333333333333</v>
      </c>
      <c r="W205" s="72">
        <v>0.13333333333333333</v>
      </c>
      <c r="Z205" s="43">
        <v>195</v>
      </c>
      <c r="AA205" s="32">
        <v>0.43333333333333335</v>
      </c>
      <c r="AB205" s="7">
        <v>0</v>
      </c>
      <c r="AC205" s="7">
        <v>0</v>
      </c>
      <c r="AD205" s="7">
        <v>0.36666666666666664</v>
      </c>
      <c r="AE205" s="72">
        <v>0</v>
      </c>
    </row>
    <row r="206" spans="2:31" x14ac:dyDescent="0.3">
      <c r="B206" s="53">
        <v>196</v>
      </c>
      <c r="C206" s="50">
        <v>1</v>
      </c>
      <c r="D206" s="27">
        <v>0.97093023255813948</v>
      </c>
      <c r="E206" s="27">
        <v>1</v>
      </c>
      <c r="F206" s="27">
        <v>0.99489795918367352</v>
      </c>
      <c r="G206" s="33">
        <v>1</v>
      </c>
      <c r="J206" s="43">
        <v>196</v>
      </c>
      <c r="K206" s="50">
        <v>23.1</v>
      </c>
      <c r="L206" s="27">
        <v>27</v>
      </c>
      <c r="M206" s="27">
        <v>25.2</v>
      </c>
      <c r="N206" s="27">
        <v>32.299999999999997</v>
      </c>
      <c r="O206" s="33">
        <v>30.3</v>
      </c>
      <c r="R206" s="43">
        <v>196</v>
      </c>
      <c r="S206" s="32">
        <v>0.13333333333333333</v>
      </c>
      <c r="T206" s="7">
        <v>0.13333333333333333</v>
      </c>
      <c r="U206" s="7">
        <v>0.13333333333333333</v>
      </c>
      <c r="V206" s="7">
        <v>0.13333333333333333</v>
      </c>
      <c r="W206" s="72">
        <v>0.13333333333333333</v>
      </c>
      <c r="Z206" s="43">
        <v>196</v>
      </c>
      <c r="AA206" s="32">
        <v>0.73333333333333328</v>
      </c>
      <c r="AB206" s="7">
        <v>0.36666666666666664</v>
      </c>
      <c r="AC206" s="7">
        <v>0</v>
      </c>
      <c r="AD206" s="7">
        <v>0</v>
      </c>
      <c r="AE206" s="72">
        <v>3.3333333333333333E-2</v>
      </c>
    </row>
    <row r="207" spans="2:31" x14ac:dyDescent="0.3">
      <c r="B207" s="53">
        <v>197</v>
      </c>
      <c r="C207" s="50">
        <v>0.92391304347826086</v>
      </c>
      <c r="D207" s="27">
        <v>1</v>
      </c>
      <c r="E207" s="27">
        <v>1</v>
      </c>
      <c r="F207" s="27">
        <v>0.96875</v>
      </c>
      <c r="G207" s="33">
        <v>1</v>
      </c>
      <c r="J207" s="43">
        <v>197</v>
      </c>
      <c r="K207" s="50">
        <v>24.266666666666666</v>
      </c>
      <c r="L207" s="27">
        <v>23.7</v>
      </c>
      <c r="M207" s="27">
        <v>27.4</v>
      </c>
      <c r="N207" s="27">
        <v>30.2</v>
      </c>
      <c r="O207" s="33">
        <v>32.633333333333333</v>
      </c>
      <c r="R207" s="43">
        <v>197</v>
      </c>
      <c r="S207" s="32">
        <v>0.1</v>
      </c>
      <c r="T207" s="7">
        <v>0.13333333333333333</v>
      </c>
      <c r="U207" s="7">
        <v>0.1</v>
      </c>
      <c r="V207" s="7">
        <v>0.13333333333333333</v>
      </c>
      <c r="W207" s="72">
        <v>0.13333333333333333</v>
      </c>
      <c r="Z207" s="43">
        <v>197</v>
      </c>
      <c r="AA207" s="32">
        <v>0.6333333333333333</v>
      </c>
      <c r="AB207" s="7">
        <v>0.13333333333333333</v>
      </c>
      <c r="AC207" s="7">
        <v>0</v>
      </c>
      <c r="AD207" s="7">
        <v>0</v>
      </c>
      <c r="AE207" s="72">
        <v>0</v>
      </c>
    </row>
    <row r="208" spans="2:31" x14ac:dyDescent="0.3">
      <c r="B208" s="53">
        <v>198</v>
      </c>
      <c r="C208" s="50">
        <v>1</v>
      </c>
      <c r="D208" s="27">
        <v>0.93103448275862066</v>
      </c>
      <c r="E208" s="27">
        <v>1</v>
      </c>
      <c r="F208" s="27">
        <v>1</v>
      </c>
      <c r="G208" s="33">
        <v>1</v>
      </c>
      <c r="J208" s="43">
        <v>198</v>
      </c>
      <c r="K208" s="50">
        <v>20.9</v>
      </c>
      <c r="L208" s="27">
        <v>27.666666666666668</v>
      </c>
      <c r="M208" s="27">
        <v>28.466666666666665</v>
      </c>
      <c r="N208" s="27">
        <v>27.766666666666666</v>
      </c>
      <c r="O208" s="33">
        <v>28.033333333333335</v>
      </c>
      <c r="R208" s="43">
        <v>198</v>
      </c>
      <c r="S208" s="32">
        <v>0.1</v>
      </c>
      <c r="T208" s="7">
        <v>0.13333333333333333</v>
      </c>
      <c r="U208" s="7">
        <v>0.13333333333333333</v>
      </c>
      <c r="V208" s="7">
        <v>0.13333333333333333</v>
      </c>
      <c r="W208" s="72">
        <v>0.13333333333333333</v>
      </c>
      <c r="Z208" s="43">
        <v>198</v>
      </c>
      <c r="AA208" s="32">
        <v>0.73333333333333328</v>
      </c>
      <c r="AB208" s="7">
        <v>0</v>
      </c>
      <c r="AC208" s="7">
        <v>0</v>
      </c>
      <c r="AD208" s="7">
        <v>0</v>
      </c>
      <c r="AE208" s="72">
        <v>0</v>
      </c>
    </row>
    <row r="209" spans="2:31" x14ac:dyDescent="0.3">
      <c r="B209" s="53">
        <v>199</v>
      </c>
      <c r="C209" s="50">
        <v>0.98837209302325579</v>
      </c>
      <c r="D209" s="27">
        <v>0.94512195121951215</v>
      </c>
      <c r="E209" s="27">
        <v>1</v>
      </c>
      <c r="F209" s="27">
        <v>1</v>
      </c>
      <c r="G209" s="33">
        <v>1</v>
      </c>
      <c r="J209" s="43">
        <v>199</v>
      </c>
      <c r="K209" s="50">
        <v>25.7</v>
      </c>
      <c r="L209" s="27">
        <v>28</v>
      </c>
      <c r="M209" s="27">
        <v>23.466666666666665</v>
      </c>
      <c r="N209" s="27">
        <v>24.233333333333334</v>
      </c>
      <c r="O209" s="33">
        <v>29.433333333333334</v>
      </c>
      <c r="R209" s="43">
        <v>199</v>
      </c>
      <c r="S209" s="32">
        <v>0.13333333333333333</v>
      </c>
      <c r="T209" s="7">
        <v>0.13333333333333333</v>
      </c>
      <c r="U209" s="7">
        <v>0.13333333333333333</v>
      </c>
      <c r="V209" s="7">
        <v>0.13333333333333333</v>
      </c>
      <c r="W209" s="72">
        <v>0.13333333333333333</v>
      </c>
      <c r="Z209" s="43">
        <v>199</v>
      </c>
      <c r="AA209" s="32">
        <v>0.1</v>
      </c>
      <c r="AB209" s="7">
        <v>6.6666666666666666E-2</v>
      </c>
      <c r="AC209" s="7">
        <v>0</v>
      </c>
      <c r="AD209" s="7">
        <v>0.16666666666666666</v>
      </c>
      <c r="AE209" s="72">
        <v>0.5</v>
      </c>
    </row>
    <row r="210" spans="2:31" ht="15" thickBot="1" x14ac:dyDescent="0.35">
      <c r="B210" s="54">
        <v>200</v>
      </c>
      <c r="C210" s="51">
        <v>0.88571428571428568</v>
      </c>
      <c r="D210" s="36">
        <v>0.90555555555555556</v>
      </c>
      <c r="E210" s="36">
        <v>1</v>
      </c>
      <c r="F210" s="36">
        <v>1</v>
      </c>
      <c r="G210" s="37">
        <v>1</v>
      </c>
      <c r="J210" s="44">
        <v>200</v>
      </c>
      <c r="K210" s="51">
        <v>30.866666666666667</v>
      </c>
      <c r="L210" s="36">
        <v>25.433333333333334</v>
      </c>
      <c r="M210" s="36">
        <v>27.8</v>
      </c>
      <c r="N210" s="36">
        <v>39.966666666666669</v>
      </c>
      <c r="O210" s="37">
        <v>32.93333333333333</v>
      </c>
      <c r="R210" s="44">
        <v>200</v>
      </c>
      <c r="S210" s="34">
        <v>0.13333333333333333</v>
      </c>
      <c r="T210" s="35">
        <v>0.1</v>
      </c>
      <c r="U210" s="35">
        <v>0.13333333333333333</v>
      </c>
      <c r="V210" s="35">
        <v>0.13333333333333333</v>
      </c>
      <c r="W210" s="73">
        <v>0.13333333333333333</v>
      </c>
      <c r="Z210" s="44">
        <v>200</v>
      </c>
      <c r="AA210" s="34">
        <v>6.6666666666666666E-2</v>
      </c>
      <c r="AB210" s="35">
        <v>0.16666666666666666</v>
      </c>
      <c r="AC210" s="35">
        <v>0.53333333333333333</v>
      </c>
      <c r="AD210" s="35">
        <v>1.0666666666666667</v>
      </c>
      <c r="AE210" s="73">
        <v>0</v>
      </c>
    </row>
    <row r="212" spans="2:31" x14ac:dyDescent="0.3">
      <c r="B212" s="26" t="s">
        <v>23</v>
      </c>
      <c r="C212" s="27">
        <f>AVERAGE(C11:C210)</f>
        <v>0.94785495540812759</v>
      </c>
      <c r="D212" s="27">
        <f t="shared" ref="D212:G212" si="0">AVERAGE(D11:D210)</f>
        <v>0.95694907816004349</v>
      </c>
      <c r="E212" s="27">
        <f t="shared" si="0"/>
        <v>0.96988655725547246</v>
      </c>
      <c r="F212" s="27">
        <f t="shared" si="0"/>
        <v>0.98104252174605266</v>
      </c>
      <c r="G212" s="86">
        <f t="shared" si="0"/>
        <v>0.980961809455968</v>
      </c>
      <c r="J212" s="6" t="s">
        <v>23</v>
      </c>
      <c r="K212" s="27">
        <f>AVERAGE(K11:K210)</f>
        <v>25.968333333333341</v>
      </c>
      <c r="L212" s="27">
        <f t="shared" ref="L212:O212" si="1">AVERAGE(L11:L210)</f>
        <v>27.383166666666668</v>
      </c>
      <c r="M212" s="27">
        <f t="shared" si="1"/>
        <v>28.63833333333335</v>
      </c>
      <c r="N212" s="27">
        <f t="shared" si="1"/>
        <v>30.482833333333325</v>
      </c>
      <c r="O212" s="27">
        <f t="shared" si="1"/>
        <v>31.53133333333334</v>
      </c>
      <c r="R212" s="26" t="s">
        <v>25</v>
      </c>
      <c r="S212" s="27">
        <f>AVERAGE(S11:S210)</f>
        <v>0.11866666666666666</v>
      </c>
      <c r="T212" s="27">
        <f t="shared" ref="T212:W212" si="2">AVERAGE(T11:T210)</f>
        <v>0.12233333333333325</v>
      </c>
      <c r="U212" s="27">
        <f t="shared" si="2"/>
        <v>0.12733333333333316</v>
      </c>
      <c r="V212" s="27">
        <f t="shared" si="2"/>
        <v>0.12916666666666651</v>
      </c>
      <c r="W212" s="27">
        <f t="shared" si="2"/>
        <v>0.13266666666666641</v>
      </c>
      <c r="Z212" s="26" t="s">
        <v>25</v>
      </c>
      <c r="AA212" s="27">
        <f>AVERAGE(AA11:AA210)</f>
        <v>0.31033333333333341</v>
      </c>
      <c r="AB212" s="27">
        <f t="shared" ref="AB212:AE212" si="3">AVERAGE(AB11:AB210)</f>
        <v>0.23</v>
      </c>
      <c r="AC212" s="27">
        <f t="shared" si="3"/>
        <v>0.16600000000000004</v>
      </c>
      <c r="AD212" s="27">
        <f t="shared" si="3"/>
        <v>0.14166666666666664</v>
      </c>
      <c r="AE212" s="27">
        <f t="shared" si="3"/>
        <v>0.11316666666666662</v>
      </c>
    </row>
    <row r="213" spans="2:31" x14ac:dyDescent="0.3">
      <c r="J213" s="6" t="s">
        <v>24</v>
      </c>
      <c r="K213" s="27">
        <f>K212*4</f>
        <v>103.87333333333336</v>
      </c>
      <c r="L213" s="27">
        <f t="shared" ref="L213:O213" si="4">L212*4</f>
        <v>109.53266666666667</v>
      </c>
      <c r="M213" s="27">
        <f t="shared" si="4"/>
        <v>114.5533333333334</v>
      </c>
      <c r="N213" s="27">
        <f t="shared" si="4"/>
        <v>121.9313333333333</v>
      </c>
      <c r="O213" s="27">
        <f t="shared" si="4"/>
        <v>126.12533333333336</v>
      </c>
      <c r="R213" s="26" t="s">
        <v>26</v>
      </c>
      <c r="S213" s="27">
        <f>S212*20</f>
        <v>2.3733333333333331</v>
      </c>
      <c r="T213" s="27">
        <f t="shared" ref="T213:W213" si="5">T212*20</f>
        <v>2.446666666666665</v>
      </c>
      <c r="U213" s="27">
        <f t="shared" si="5"/>
        <v>2.5466666666666633</v>
      </c>
      <c r="V213" s="27">
        <f t="shared" si="5"/>
        <v>2.5833333333333304</v>
      </c>
      <c r="W213" s="27">
        <f t="shared" si="5"/>
        <v>2.653333333333328</v>
      </c>
      <c r="Z213" s="26" t="s">
        <v>43</v>
      </c>
      <c r="AA213" s="27">
        <f>AA212*54</f>
        <v>16.758000000000003</v>
      </c>
      <c r="AB213" s="27">
        <f t="shared" ref="AB213:AE213" si="6">AB212*54</f>
        <v>12.42</v>
      </c>
      <c r="AC213" s="27">
        <f t="shared" si="6"/>
        <v>8.9640000000000022</v>
      </c>
      <c r="AD213" s="27">
        <f t="shared" si="6"/>
        <v>7.6499999999999986</v>
      </c>
      <c r="AE213" s="27">
        <f t="shared" si="6"/>
        <v>6.110999999999998</v>
      </c>
    </row>
    <row r="214" spans="2:31" x14ac:dyDescent="0.3">
      <c r="B214" s="87"/>
      <c r="C214" s="87"/>
      <c r="D214" s="87"/>
      <c r="E214" s="87"/>
      <c r="F214" s="87"/>
      <c r="G214" s="87"/>
    </row>
    <row r="215" spans="2:31" x14ac:dyDescent="0.3">
      <c r="B215" s="87"/>
      <c r="C215" s="87"/>
      <c r="D215" s="87"/>
      <c r="E215" s="87"/>
      <c r="F215" s="87"/>
      <c r="G215" s="87"/>
      <c r="J215" s="88"/>
      <c r="K215" s="87"/>
      <c r="L215" s="87"/>
      <c r="M215" s="87"/>
      <c r="N215" s="87"/>
      <c r="O215" s="87"/>
    </row>
    <row r="216" spans="2:31" x14ac:dyDescent="0.3">
      <c r="J216" s="88"/>
      <c r="K216" s="87"/>
      <c r="L216" s="87"/>
      <c r="M216" s="87"/>
      <c r="N216" s="87"/>
      <c r="O216" s="87"/>
    </row>
    <row r="217" spans="2:31" x14ac:dyDescent="0.3">
      <c r="B217" s="89" t="s">
        <v>57</v>
      </c>
      <c r="C217" s="89">
        <v>28</v>
      </c>
      <c r="D217" s="89">
        <v>30</v>
      </c>
      <c r="E217" s="89">
        <v>32</v>
      </c>
      <c r="F217" s="89">
        <v>34</v>
      </c>
      <c r="G217" s="89">
        <v>36</v>
      </c>
    </row>
    <row r="218" spans="2:31" x14ac:dyDescent="0.3">
      <c r="B218" s="89" t="s">
        <v>56</v>
      </c>
      <c r="C218" s="89">
        <f>K213+S213+AA213</f>
        <v>123.00466666666671</v>
      </c>
      <c r="D218" s="89">
        <f>L213+T213+AB213</f>
        <v>124.39933333333333</v>
      </c>
      <c r="E218" s="89">
        <f>M213+U213+AC213</f>
        <v>126.06400000000006</v>
      </c>
      <c r="F218" s="89">
        <f>N213+V213+AD213</f>
        <v>132.16466666666662</v>
      </c>
      <c r="G218" s="89">
        <f>O213+W213+AE213</f>
        <v>134.88966666666667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1:K39"/>
  <sheetViews>
    <sheetView topLeftCell="A7" zoomScale="70" zoomScaleNormal="70" workbookViewId="0">
      <selection activeCell="D4" sqref="D4"/>
    </sheetView>
  </sheetViews>
  <sheetFormatPr baseColWidth="10" defaultRowHeight="14.4" x14ac:dyDescent="0.3"/>
  <cols>
    <col min="1" max="1" width="11.44140625" style="2"/>
  </cols>
  <sheetData>
    <row r="1" spans="1:11" x14ac:dyDescent="0.3">
      <c r="A1" s="12"/>
      <c r="B1" s="12" t="s">
        <v>10</v>
      </c>
      <c r="C1" s="13" t="s">
        <v>34</v>
      </c>
      <c r="D1" s="14" t="s">
        <v>36</v>
      </c>
      <c r="E1" s="13" t="s">
        <v>12</v>
      </c>
      <c r="F1" s="14" t="s">
        <v>13</v>
      </c>
      <c r="G1" s="13" t="s">
        <v>14</v>
      </c>
      <c r="H1" s="14" t="s">
        <v>15</v>
      </c>
      <c r="I1" s="13" t="s">
        <v>37</v>
      </c>
      <c r="J1" s="15" t="s">
        <v>38</v>
      </c>
      <c r="K1" s="84" t="s">
        <v>58</v>
      </c>
    </row>
    <row r="2" spans="1:11" ht="15" thickBot="1" x14ac:dyDescent="0.35">
      <c r="A2" s="16" t="s">
        <v>16</v>
      </c>
      <c r="B2" s="16" t="s">
        <v>35</v>
      </c>
      <c r="C2" s="17" t="s">
        <v>17</v>
      </c>
      <c r="D2" s="18" t="s">
        <v>33</v>
      </c>
      <c r="E2" s="17" t="s">
        <v>18</v>
      </c>
      <c r="F2" s="18" t="s">
        <v>10</v>
      </c>
      <c r="G2" s="17" t="s">
        <v>10</v>
      </c>
      <c r="H2" s="18" t="s">
        <v>19</v>
      </c>
      <c r="I2" s="17" t="s">
        <v>20</v>
      </c>
      <c r="J2" s="19" t="s">
        <v>21</v>
      </c>
    </row>
    <row r="3" spans="1:11" x14ac:dyDescent="0.3">
      <c r="A3" s="23">
        <v>1</v>
      </c>
      <c r="B3" s="20">
        <f>45</f>
        <v>45</v>
      </c>
      <c r="C3" s="9">
        <f>0</f>
        <v>0</v>
      </c>
      <c r="D3" s="10">
        <f ca="1">VLOOKUP(RAND(),probabilites!$G$5:$I$15,3)</f>
        <v>4</v>
      </c>
      <c r="E3" s="9">
        <f ca="1">MIN(B3+C3,D3)</f>
        <v>4</v>
      </c>
      <c r="F3" s="11">
        <f ca="1">B3+C3-E3</f>
        <v>41</v>
      </c>
      <c r="G3" s="9">
        <f ca="1">F3</f>
        <v>41</v>
      </c>
      <c r="H3" s="11">
        <f ca="1">IF(G3&lt;parametres!$F$5,1,0)</f>
        <v>0</v>
      </c>
      <c r="I3" s="9">
        <f ca="1">IF(H3=0,0,VLOOKUP(RAND(),probabilites!$B$5:$D$7,3))</f>
        <v>0</v>
      </c>
      <c r="J3" s="21">
        <f ca="1">IF(H3=0,0,A3+1+I3)</f>
        <v>0</v>
      </c>
      <c r="K3" s="4">
        <f ca="1">D3-E3</f>
        <v>0</v>
      </c>
    </row>
    <row r="4" spans="1:11" x14ac:dyDescent="0.3">
      <c r="A4" s="24">
        <v>2</v>
      </c>
      <c r="B4" s="22">
        <f ca="1">F3</f>
        <v>41</v>
      </c>
      <c r="C4" s="83">
        <f ca="1">COUNTIF($J$3:J3,A4)*parametres!$F$7</f>
        <v>0</v>
      </c>
      <c r="D4" s="10">
        <f ca="1">VLOOKUP(RAND(),probabilites!$G$5:$I$15,3)</f>
        <v>4</v>
      </c>
      <c r="E4" s="9">
        <f t="shared" ref="E4:E32" ca="1" si="0">MIN(B4+C4,D4)</f>
        <v>4</v>
      </c>
      <c r="F4" s="11">
        <f t="shared" ref="F4:F32" ca="1" si="1">B4+C4-E4</f>
        <v>37</v>
      </c>
      <c r="G4" s="8">
        <f ca="1">G3-E4+IF(H3=1,parametres!$F$7,0)</f>
        <v>37</v>
      </c>
      <c r="H4" s="11">
        <f ca="1">IF(G4&lt;parametres!$F$5,1,0)</f>
        <v>0</v>
      </c>
      <c r="I4" s="9">
        <f ca="1">IF(H4=0,0,VLOOKUP(RAND(),probabilites!$B$5:$D$7,3))</f>
        <v>0</v>
      </c>
      <c r="J4" s="21">
        <f t="shared" ref="J4:J32" ca="1" si="2">IF(H4=0,0,A4+1+I4)</f>
        <v>0</v>
      </c>
      <c r="K4" s="4">
        <f t="shared" ref="K4:K32" ca="1" si="3">D4-E4</f>
        <v>0</v>
      </c>
    </row>
    <row r="5" spans="1:11" x14ac:dyDescent="0.3">
      <c r="A5" s="24">
        <v>3</v>
      </c>
      <c r="B5" s="22">
        <f t="shared" ref="B5:B32" ca="1" si="4">F4</f>
        <v>37</v>
      </c>
      <c r="C5" s="83">
        <f ca="1">COUNTIF($J$3:J4,A5)*parametres!$F$7</f>
        <v>0</v>
      </c>
      <c r="D5" s="10">
        <f ca="1">VLOOKUP(RAND(),probabilites!$G$5:$I$15,3)</f>
        <v>6</v>
      </c>
      <c r="E5" s="9">
        <f t="shared" ca="1" si="0"/>
        <v>6</v>
      </c>
      <c r="F5" s="11">
        <f t="shared" ca="1" si="1"/>
        <v>31</v>
      </c>
      <c r="G5" s="8">
        <f ca="1">G4-E5+IF(H4=1,parametres!$F$7,0)</f>
        <v>31</v>
      </c>
      <c r="H5" s="11">
        <f ca="1">IF(G5&lt;parametres!$F$5,1,0)</f>
        <v>0</v>
      </c>
      <c r="I5" s="9">
        <f ca="1">IF(H5=0,0,VLOOKUP(RAND(),probabilites!$B$5:$D$7,3))</f>
        <v>0</v>
      </c>
      <c r="J5" s="21">
        <f t="shared" ca="1" si="2"/>
        <v>0</v>
      </c>
      <c r="K5" s="4">
        <f t="shared" ca="1" si="3"/>
        <v>0</v>
      </c>
    </row>
    <row r="6" spans="1:11" x14ac:dyDescent="0.3">
      <c r="A6" s="24">
        <v>4</v>
      </c>
      <c r="B6" s="22">
        <f t="shared" ca="1" si="4"/>
        <v>31</v>
      </c>
      <c r="C6" s="83">
        <f ca="1">COUNTIF($J$3:J5,A6)*parametres!$F$7</f>
        <v>0</v>
      </c>
      <c r="D6" s="10">
        <f ca="1">VLOOKUP(RAND(),probabilites!$G$5:$I$15,3)</f>
        <v>5</v>
      </c>
      <c r="E6" s="9">
        <f t="shared" ca="1" si="0"/>
        <v>5</v>
      </c>
      <c r="F6" s="11">
        <f t="shared" ca="1" si="1"/>
        <v>26</v>
      </c>
      <c r="G6" s="8">
        <f ca="1">G5-E6+IF(H5=1,parametres!$F$7,0)</f>
        <v>26</v>
      </c>
      <c r="H6" s="11">
        <f ca="1">IF(G6&lt;parametres!$F$5,1,0)</f>
        <v>1</v>
      </c>
      <c r="I6" s="9">
        <f ca="1">IF(H6=0,0,VLOOKUP(RAND(),probabilites!$B$5:$D$7,3))</f>
        <v>2</v>
      </c>
      <c r="J6" s="21">
        <f t="shared" ca="1" si="2"/>
        <v>7</v>
      </c>
      <c r="K6" s="4">
        <f t="shared" ca="1" si="3"/>
        <v>0</v>
      </c>
    </row>
    <row r="7" spans="1:11" x14ac:dyDescent="0.3">
      <c r="A7" s="24">
        <v>5</v>
      </c>
      <c r="B7" s="22">
        <f t="shared" ca="1" si="4"/>
        <v>26</v>
      </c>
      <c r="C7" s="83">
        <f ca="1">COUNTIF($J$3:J6,A7)*parametres!$F$7</f>
        <v>0</v>
      </c>
      <c r="D7" s="10">
        <f ca="1">VLOOKUP(RAND(),probabilites!$G$5:$I$15,3)</f>
        <v>6</v>
      </c>
      <c r="E7" s="9">
        <f t="shared" ca="1" si="0"/>
        <v>6</v>
      </c>
      <c r="F7" s="11">
        <f t="shared" ca="1" si="1"/>
        <v>20</v>
      </c>
      <c r="G7" s="8">
        <f ca="1">G6-E7+IF(H6=1,parametres!$F$7,0)</f>
        <v>70</v>
      </c>
      <c r="H7" s="11">
        <f ca="1">IF(G7&lt;parametres!$F$5,1,0)</f>
        <v>0</v>
      </c>
      <c r="I7" s="9">
        <f ca="1">IF(H7=0,0,VLOOKUP(RAND(),probabilites!$B$5:$D$7,3))</f>
        <v>0</v>
      </c>
      <c r="J7" s="21">
        <f t="shared" ca="1" si="2"/>
        <v>0</v>
      </c>
      <c r="K7" s="4">
        <f t="shared" ca="1" si="3"/>
        <v>0</v>
      </c>
    </row>
    <row r="8" spans="1:11" x14ac:dyDescent="0.3">
      <c r="A8" s="24">
        <v>6</v>
      </c>
      <c r="B8" s="22">
        <f t="shared" ca="1" si="4"/>
        <v>20</v>
      </c>
      <c r="C8" s="83">
        <f ca="1">COUNTIF($J$3:J7,A8)*parametres!$F$7</f>
        <v>0</v>
      </c>
      <c r="D8" s="10">
        <f ca="1">VLOOKUP(RAND(),probabilites!$G$5:$I$15,3)</f>
        <v>7</v>
      </c>
      <c r="E8" s="9">
        <f t="shared" ca="1" si="0"/>
        <v>7</v>
      </c>
      <c r="F8" s="11">
        <f t="shared" ca="1" si="1"/>
        <v>13</v>
      </c>
      <c r="G8" s="8">
        <f ca="1">G7-E8+IF(H7=1,parametres!$F$7,0)</f>
        <v>63</v>
      </c>
      <c r="H8" s="11">
        <f ca="1">IF(G8&lt;parametres!$F$5,1,0)</f>
        <v>0</v>
      </c>
      <c r="I8" s="9">
        <f ca="1">IF(H8=0,0,VLOOKUP(RAND(),probabilites!$B$5:$D$7,3))</f>
        <v>0</v>
      </c>
      <c r="J8" s="21">
        <f t="shared" ca="1" si="2"/>
        <v>0</v>
      </c>
      <c r="K8" s="4">
        <f t="shared" ca="1" si="3"/>
        <v>0</v>
      </c>
    </row>
    <row r="9" spans="1:11" x14ac:dyDescent="0.3">
      <c r="A9" s="24">
        <v>7</v>
      </c>
      <c r="B9" s="22">
        <f t="shared" ca="1" si="4"/>
        <v>13</v>
      </c>
      <c r="C9" s="83">
        <f ca="1">COUNTIF($J$3:J8,A9)*parametres!$F$7</f>
        <v>50</v>
      </c>
      <c r="D9" s="10">
        <f ca="1">VLOOKUP(RAND(),probabilites!$G$5:$I$15,3)</f>
        <v>6</v>
      </c>
      <c r="E9" s="9">
        <f t="shared" ca="1" si="0"/>
        <v>6</v>
      </c>
      <c r="F9" s="11">
        <f t="shared" ca="1" si="1"/>
        <v>57</v>
      </c>
      <c r="G9" s="8">
        <f ca="1">G8-E9+IF(H8=1,parametres!$F$7,0)</f>
        <v>57</v>
      </c>
      <c r="H9" s="11">
        <f ca="1">IF(G9&lt;parametres!$F$5,1,0)</f>
        <v>0</v>
      </c>
      <c r="I9" s="9">
        <f ca="1">IF(H9=0,0,VLOOKUP(RAND(),probabilites!$B$5:$D$7,3))</f>
        <v>0</v>
      </c>
      <c r="J9" s="21">
        <f t="shared" ca="1" si="2"/>
        <v>0</v>
      </c>
      <c r="K9" s="4">
        <f t="shared" ca="1" si="3"/>
        <v>0</v>
      </c>
    </row>
    <row r="10" spans="1:11" x14ac:dyDescent="0.3">
      <c r="A10" s="24">
        <v>8</v>
      </c>
      <c r="B10" s="22">
        <f t="shared" ca="1" si="4"/>
        <v>57</v>
      </c>
      <c r="C10" s="83">
        <f ca="1">COUNTIF($J$3:J9,A10)*parametres!$F$7</f>
        <v>0</v>
      </c>
      <c r="D10" s="10">
        <f ca="1">VLOOKUP(RAND(),probabilites!$G$5:$I$15,3)</f>
        <v>6</v>
      </c>
      <c r="E10" s="9">
        <f t="shared" ca="1" si="0"/>
        <v>6</v>
      </c>
      <c r="F10" s="11">
        <f t="shared" ca="1" si="1"/>
        <v>51</v>
      </c>
      <c r="G10" s="8">
        <f ca="1">G9-E10+IF(H9=1,parametres!$F$7,0)</f>
        <v>51</v>
      </c>
      <c r="H10" s="11">
        <f ca="1">IF(G10&lt;parametres!$F$5,1,0)</f>
        <v>0</v>
      </c>
      <c r="I10" s="9">
        <f ca="1">IF(H10=0,0,VLOOKUP(RAND(),probabilites!$B$5:$D$7,3))</f>
        <v>0</v>
      </c>
      <c r="J10" s="21">
        <f t="shared" ca="1" si="2"/>
        <v>0</v>
      </c>
      <c r="K10" s="4">
        <f t="shared" ca="1" si="3"/>
        <v>0</v>
      </c>
    </row>
    <row r="11" spans="1:11" x14ac:dyDescent="0.3">
      <c r="A11" s="24">
        <v>9</v>
      </c>
      <c r="B11" s="22">
        <f t="shared" ca="1" si="4"/>
        <v>51</v>
      </c>
      <c r="C11" s="83">
        <f ca="1">COUNTIF($J$3:J10,A11)*parametres!$F$7</f>
        <v>0</v>
      </c>
      <c r="D11" s="10">
        <f ca="1">VLOOKUP(RAND(),probabilites!$G$5:$I$15,3)</f>
        <v>8</v>
      </c>
      <c r="E11" s="9">
        <f t="shared" ca="1" si="0"/>
        <v>8</v>
      </c>
      <c r="F11" s="11">
        <f t="shared" ca="1" si="1"/>
        <v>43</v>
      </c>
      <c r="G11" s="8">
        <f ca="1">G10-E11+IF(H10=1,parametres!$F$7,0)</f>
        <v>43</v>
      </c>
      <c r="H11" s="11">
        <f ca="1">IF(G11&lt;parametres!$F$5,1,0)</f>
        <v>0</v>
      </c>
      <c r="I11" s="9">
        <f ca="1">IF(H11=0,0,VLOOKUP(RAND(),probabilites!$B$5:$D$7,3))</f>
        <v>0</v>
      </c>
      <c r="J11" s="21">
        <f t="shared" ca="1" si="2"/>
        <v>0</v>
      </c>
      <c r="K11" s="4">
        <f t="shared" ca="1" si="3"/>
        <v>0</v>
      </c>
    </row>
    <row r="12" spans="1:11" x14ac:dyDescent="0.3">
      <c r="A12" s="24">
        <v>10</v>
      </c>
      <c r="B12" s="22">
        <f t="shared" ca="1" si="4"/>
        <v>43</v>
      </c>
      <c r="C12" s="83">
        <f ca="1">COUNTIF($J$3:J11,A12)*parametres!$F$7</f>
        <v>0</v>
      </c>
      <c r="D12" s="10">
        <f ca="1">VLOOKUP(RAND(),probabilites!$G$5:$I$15,3)</f>
        <v>2</v>
      </c>
      <c r="E12" s="9">
        <f t="shared" ca="1" si="0"/>
        <v>2</v>
      </c>
      <c r="F12" s="11">
        <f t="shared" ca="1" si="1"/>
        <v>41</v>
      </c>
      <c r="G12" s="8">
        <f ca="1">G11-E12+IF(H11=1,parametres!$F$7,0)</f>
        <v>41</v>
      </c>
      <c r="H12" s="11">
        <f ca="1">IF(G12&lt;parametres!$F$5,1,0)</f>
        <v>0</v>
      </c>
      <c r="I12" s="9">
        <f ca="1">IF(H12=0,0,VLOOKUP(RAND(),probabilites!$B$5:$D$7,3))</f>
        <v>0</v>
      </c>
      <c r="J12" s="21">
        <f t="shared" ca="1" si="2"/>
        <v>0</v>
      </c>
      <c r="K12" s="4">
        <f t="shared" ca="1" si="3"/>
        <v>0</v>
      </c>
    </row>
    <row r="13" spans="1:11" x14ac:dyDescent="0.3">
      <c r="A13" s="24">
        <v>11</v>
      </c>
      <c r="B13" s="22">
        <f t="shared" ca="1" si="4"/>
        <v>41</v>
      </c>
      <c r="C13" s="83">
        <f ca="1">COUNTIF($J$3:J12,A13)*parametres!$F$7</f>
        <v>0</v>
      </c>
      <c r="D13" s="10">
        <f ca="1">VLOOKUP(RAND(),probabilites!$G$5:$I$15,3)</f>
        <v>8</v>
      </c>
      <c r="E13" s="9">
        <f t="shared" ca="1" si="0"/>
        <v>8</v>
      </c>
      <c r="F13" s="11">
        <f t="shared" ca="1" si="1"/>
        <v>33</v>
      </c>
      <c r="G13" s="8">
        <f ca="1">G12-E13+IF(H12=1,parametres!$F$7,0)</f>
        <v>33</v>
      </c>
      <c r="H13" s="11">
        <f ca="1">IF(G13&lt;parametres!$F$5,1,0)</f>
        <v>0</v>
      </c>
      <c r="I13" s="9">
        <f ca="1">IF(H13=0,0,VLOOKUP(RAND(),probabilites!$B$5:$D$7,3))</f>
        <v>0</v>
      </c>
      <c r="J13" s="21">
        <f t="shared" ca="1" si="2"/>
        <v>0</v>
      </c>
      <c r="K13" s="4">
        <f t="shared" ca="1" si="3"/>
        <v>0</v>
      </c>
    </row>
    <row r="14" spans="1:11" x14ac:dyDescent="0.3">
      <c r="A14" s="24">
        <v>12</v>
      </c>
      <c r="B14" s="22">
        <f t="shared" ca="1" si="4"/>
        <v>33</v>
      </c>
      <c r="C14" s="83">
        <f ca="1">COUNTIF($J$3:J13,A14)*parametres!$F$7</f>
        <v>0</v>
      </c>
      <c r="D14" s="10">
        <f ca="1">VLOOKUP(RAND(),probabilites!$G$5:$I$15,3)</f>
        <v>6</v>
      </c>
      <c r="E14" s="9">
        <f t="shared" ca="1" si="0"/>
        <v>6</v>
      </c>
      <c r="F14" s="11">
        <f t="shared" ca="1" si="1"/>
        <v>27</v>
      </c>
      <c r="G14" s="8">
        <f ca="1">G13-E14+IF(H13=1,parametres!$F$7,0)</f>
        <v>27</v>
      </c>
      <c r="H14" s="11">
        <f ca="1">IF(G14&lt;parametres!$F$5,1,0)</f>
        <v>1</v>
      </c>
      <c r="I14" s="9">
        <f ca="1">IF(H14=0,0,VLOOKUP(RAND(),probabilites!$B$5:$D$7,3))</f>
        <v>2</v>
      </c>
      <c r="J14" s="21">
        <f t="shared" ca="1" si="2"/>
        <v>15</v>
      </c>
      <c r="K14" s="4">
        <f t="shared" ca="1" si="3"/>
        <v>0</v>
      </c>
    </row>
    <row r="15" spans="1:11" x14ac:dyDescent="0.3">
      <c r="A15" s="24">
        <v>13</v>
      </c>
      <c r="B15" s="22">
        <f t="shared" ca="1" si="4"/>
        <v>27</v>
      </c>
      <c r="C15" s="83">
        <f ca="1">COUNTIF($J$3:J14,A15)*parametres!$F$7</f>
        <v>0</v>
      </c>
      <c r="D15" s="10">
        <f ca="1">VLOOKUP(RAND(),probabilites!$G$5:$I$15,3)</f>
        <v>7</v>
      </c>
      <c r="E15" s="9">
        <f t="shared" ca="1" si="0"/>
        <v>7</v>
      </c>
      <c r="F15" s="11">
        <f t="shared" ca="1" si="1"/>
        <v>20</v>
      </c>
      <c r="G15" s="8">
        <f ca="1">G14-E15+IF(H14=1,parametres!$F$7,0)</f>
        <v>70</v>
      </c>
      <c r="H15" s="11">
        <f ca="1">IF(G15&lt;parametres!$F$5,1,0)</f>
        <v>0</v>
      </c>
      <c r="I15" s="9">
        <f ca="1">IF(H15=0,0,VLOOKUP(RAND(),probabilites!$B$5:$D$7,3))</f>
        <v>0</v>
      </c>
      <c r="J15" s="21">
        <f t="shared" ca="1" si="2"/>
        <v>0</v>
      </c>
      <c r="K15" s="4">
        <f t="shared" ca="1" si="3"/>
        <v>0</v>
      </c>
    </row>
    <row r="16" spans="1:11" x14ac:dyDescent="0.3">
      <c r="A16" s="24">
        <v>14</v>
      </c>
      <c r="B16" s="22">
        <f t="shared" ca="1" si="4"/>
        <v>20</v>
      </c>
      <c r="C16" s="83">
        <f ca="1">COUNTIF($J$3:J15,A16)*parametres!$F$7</f>
        <v>0</v>
      </c>
      <c r="D16" s="10">
        <f ca="1">VLOOKUP(RAND(),probabilites!$G$5:$I$15,3)</f>
        <v>6</v>
      </c>
      <c r="E16" s="9">
        <f t="shared" ca="1" si="0"/>
        <v>6</v>
      </c>
      <c r="F16" s="11">
        <f t="shared" ca="1" si="1"/>
        <v>14</v>
      </c>
      <c r="G16" s="8">
        <f ca="1">G15-E16+IF(H15=1,parametres!$F$7,0)</f>
        <v>64</v>
      </c>
      <c r="H16" s="11">
        <f ca="1">IF(G16&lt;parametres!$F$5,1,0)</f>
        <v>0</v>
      </c>
      <c r="I16" s="9">
        <f ca="1">IF(H16=0,0,VLOOKUP(RAND(),probabilites!$B$5:$D$7,3))</f>
        <v>0</v>
      </c>
      <c r="J16" s="21">
        <f t="shared" ca="1" si="2"/>
        <v>0</v>
      </c>
      <c r="K16" s="4">
        <f t="shared" ca="1" si="3"/>
        <v>0</v>
      </c>
    </row>
    <row r="17" spans="1:11" x14ac:dyDescent="0.3">
      <c r="A17" s="24">
        <v>15</v>
      </c>
      <c r="B17" s="22">
        <f t="shared" ca="1" si="4"/>
        <v>14</v>
      </c>
      <c r="C17" s="83">
        <f ca="1">COUNTIF($J$3:J16,A17)*parametres!$F$7</f>
        <v>50</v>
      </c>
      <c r="D17" s="10">
        <f ca="1">VLOOKUP(RAND(),probabilites!$G$5:$I$15,3)</f>
        <v>6</v>
      </c>
      <c r="E17" s="9">
        <f t="shared" ca="1" si="0"/>
        <v>6</v>
      </c>
      <c r="F17" s="11">
        <f t="shared" ca="1" si="1"/>
        <v>58</v>
      </c>
      <c r="G17" s="8">
        <f ca="1">G16-E17+IF(H16=1,parametres!$F$7,0)</f>
        <v>58</v>
      </c>
      <c r="H17" s="11">
        <f ca="1">IF(G17&lt;parametres!$F$5,1,0)</f>
        <v>0</v>
      </c>
      <c r="I17" s="9">
        <f ca="1">IF(H17=0,0,VLOOKUP(RAND(),probabilites!$B$5:$D$7,3))</f>
        <v>0</v>
      </c>
      <c r="J17" s="21">
        <f t="shared" ca="1" si="2"/>
        <v>0</v>
      </c>
      <c r="K17" s="4">
        <f t="shared" ca="1" si="3"/>
        <v>0</v>
      </c>
    </row>
    <row r="18" spans="1:11" x14ac:dyDescent="0.3">
      <c r="A18" s="24">
        <v>16</v>
      </c>
      <c r="B18" s="22">
        <f t="shared" ca="1" si="4"/>
        <v>58</v>
      </c>
      <c r="C18" s="83">
        <f ca="1">COUNTIF($J$3:J17,A18)*parametres!$F$7</f>
        <v>0</v>
      </c>
      <c r="D18" s="10">
        <f ca="1">VLOOKUP(RAND(),probabilites!$G$5:$I$15,3)</f>
        <v>4</v>
      </c>
      <c r="E18" s="9">
        <f t="shared" ca="1" si="0"/>
        <v>4</v>
      </c>
      <c r="F18" s="11">
        <f t="shared" ca="1" si="1"/>
        <v>54</v>
      </c>
      <c r="G18" s="8">
        <f ca="1">G17-E18+IF(H17=1,parametres!$F$7,0)</f>
        <v>54</v>
      </c>
      <c r="H18" s="11">
        <f ca="1">IF(G18&lt;parametres!$F$5,1,0)</f>
        <v>0</v>
      </c>
      <c r="I18" s="9">
        <f ca="1">IF(H18=0,0,VLOOKUP(RAND(),probabilites!$B$5:$D$7,3))</f>
        <v>0</v>
      </c>
      <c r="J18" s="21">
        <f t="shared" ca="1" si="2"/>
        <v>0</v>
      </c>
      <c r="K18" s="4">
        <f t="shared" ca="1" si="3"/>
        <v>0</v>
      </c>
    </row>
    <row r="19" spans="1:11" x14ac:dyDescent="0.3">
      <c r="A19" s="24">
        <v>17</v>
      </c>
      <c r="B19" s="22">
        <f t="shared" ca="1" si="4"/>
        <v>54</v>
      </c>
      <c r="C19" s="83">
        <f ca="1">COUNTIF($J$3:J18,A19)*parametres!$F$7</f>
        <v>0</v>
      </c>
      <c r="D19" s="10">
        <f ca="1">VLOOKUP(RAND(),probabilites!$G$5:$I$15,3)</f>
        <v>6</v>
      </c>
      <c r="E19" s="9">
        <f t="shared" ca="1" si="0"/>
        <v>6</v>
      </c>
      <c r="F19" s="11">
        <f t="shared" ca="1" si="1"/>
        <v>48</v>
      </c>
      <c r="G19" s="8">
        <f ca="1">G18-E19+IF(H18=1,parametres!$F$7,0)</f>
        <v>48</v>
      </c>
      <c r="H19" s="11">
        <f ca="1">IF(G19&lt;parametres!$F$5,1,0)</f>
        <v>0</v>
      </c>
      <c r="I19" s="9">
        <f ca="1">IF(H19=0,0,VLOOKUP(RAND(),probabilites!$B$5:$D$7,3))</f>
        <v>0</v>
      </c>
      <c r="J19" s="21">
        <f t="shared" ca="1" si="2"/>
        <v>0</v>
      </c>
      <c r="K19" s="4">
        <f t="shared" ca="1" si="3"/>
        <v>0</v>
      </c>
    </row>
    <row r="20" spans="1:11" x14ac:dyDescent="0.3">
      <c r="A20" s="24">
        <v>18</v>
      </c>
      <c r="B20" s="22">
        <f t="shared" ca="1" si="4"/>
        <v>48</v>
      </c>
      <c r="C20" s="83">
        <f ca="1">COUNTIF($J$3:J19,A20)*parametres!$F$7</f>
        <v>0</v>
      </c>
      <c r="D20" s="10">
        <f ca="1">VLOOKUP(RAND(),probabilites!$G$5:$I$15,3)</f>
        <v>8</v>
      </c>
      <c r="E20" s="9">
        <f t="shared" ca="1" si="0"/>
        <v>8</v>
      </c>
      <c r="F20" s="11">
        <f t="shared" ca="1" si="1"/>
        <v>40</v>
      </c>
      <c r="G20" s="8">
        <f ca="1">G19-E20+IF(H19=1,parametres!$F$7,0)</f>
        <v>40</v>
      </c>
      <c r="H20" s="11">
        <f ca="1">IF(G20&lt;parametres!$F$5,1,0)</f>
        <v>0</v>
      </c>
      <c r="I20" s="9">
        <f ca="1">IF(H20=0,0,VLOOKUP(RAND(),probabilites!$B$5:$D$7,3))</f>
        <v>0</v>
      </c>
      <c r="J20" s="21">
        <f t="shared" ca="1" si="2"/>
        <v>0</v>
      </c>
      <c r="K20" s="4">
        <f t="shared" ca="1" si="3"/>
        <v>0</v>
      </c>
    </row>
    <row r="21" spans="1:11" x14ac:dyDescent="0.3">
      <c r="A21" s="24">
        <v>19</v>
      </c>
      <c r="B21" s="22">
        <f t="shared" ca="1" si="4"/>
        <v>40</v>
      </c>
      <c r="C21" s="83">
        <f ca="1">COUNTIF($J$3:J20,A21)*parametres!$F$7</f>
        <v>0</v>
      </c>
      <c r="D21" s="10">
        <f ca="1">VLOOKUP(RAND(),probabilites!$G$5:$I$15,3)</f>
        <v>5</v>
      </c>
      <c r="E21" s="9">
        <f t="shared" ca="1" si="0"/>
        <v>5</v>
      </c>
      <c r="F21" s="11">
        <f t="shared" ca="1" si="1"/>
        <v>35</v>
      </c>
      <c r="G21" s="8">
        <f ca="1">G20-E21+IF(H20=1,parametres!$F$7,0)</f>
        <v>35</v>
      </c>
      <c r="H21" s="11">
        <f ca="1">IF(G21&lt;parametres!$F$5,1,0)</f>
        <v>0</v>
      </c>
      <c r="I21" s="9">
        <f ca="1">IF(H21=0,0,VLOOKUP(RAND(),probabilites!$B$5:$D$7,3))</f>
        <v>0</v>
      </c>
      <c r="J21" s="21">
        <f t="shared" ca="1" si="2"/>
        <v>0</v>
      </c>
      <c r="K21" s="4">
        <f t="shared" ca="1" si="3"/>
        <v>0</v>
      </c>
    </row>
    <row r="22" spans="1:11" x14ac:dyDescent="0.3">
      <c r="A22" s="24">
        <v>20</v>
      </c>
      <c r="B22" s="22">
        <f t="shared" ca="1" si="4"/>
        <v>35</v>
      </c>
      <c r="C22" s="83">
        <f ca="1">COUNTIF($J$3:J21,A22)*parametres!$F$7</f>
        <v>0</v>
      </c>
      <c r="D22" s="10">
        <f ca="1">VLOOKUP(RAND(),probabilites!$G$5:$I$15,3)</f>
        <v>5</v>
      </c>
      <c r="E22" s="9">
        <f t="shared" ca="1" si="0"/>
        <v>5</v>
      </c>
      <c r="F22" s="11">
        <f t="shared" ca="1" si="1"/>
        <v>30</v>
      </c>
      <c r="G22" s="8">
        <f ca="1">G21-E22+IF(H21=1,parametres!$F$7,0)</f>
        <v>30</v>
      </c>
      <c r="H22" s="11">
        <f ca="1">IF(G22&lt;parametres!$F$5,1,0)</f>
        <v>0</v>
      </c>
      <c r="I22" s="9">
        <f ca="1">IF(H22=0,0,VLOOKUP(RAND(),probabilites!$B$5:$D$7,3))</f>
        <v>0</v>
      </c>
      <c r="J22" s="21">
        <f t="shared" ca="1" si="2"/>
        <v>0</v>
      </c>
      <c r="K22" s="4">
        <f t="shared" ca="1" si="3"/>
        <v>0</v>
      </c>
    </row>
    <row r="23" spans="1:11" x14ac:dyDescent="0.3">
      <c r="A23" s="24">
        <v>21</v>
      </c>
      <c r="B23" s="22">
        <f t="shared" ca="1" si="4"/>
        <v>30</v>
      </c>
      <c r="C23" s="83">
        <f ca="1">COUNTIF($J$3:J22,A23)*parametres!$F$7</f>
        <v>0</v>
      </c>
      <c r="D23" s="10">
        <f ca="1">VLOOKUP(RAND(),probabilites!$G$5:$I$15,3)</f>
        <v>8</v>
      </c>
      <c r="E23" s="9">
        <f t="shared" ca="1" si="0"/>
        <v>8</v>
      </c>
      <c r="F23" s="11">
        <f t="shared" ca="1" si="1"/>
        <v>22</v>
      </c>
      <c r="G23" s="8">
        <f ca="1">G22-E23+IF(H22=1,parametres!$F$7,0)</f>
        <v>22</v>
      </c>
      <c r="H23" s="11">
        <f ca="1">IF(G23&lt;parametres!$F$5,1,0)</f>
        <v>1</v>
      </c>
      <c r="I23" s="9">
        <f ca="1">IF(H23=0,0,VLOOKUP(RAND(),probabilites!$B$5:$D$7,3))</f>
        <v>4</v>
      </c>
      <c r="J23" s="21">
        <f t="shared" ca="1" si="2"/>
        <v>26</v>
      </c>
      <c r="K23" s="4">
        <f t="shared" ca="1" si="3"/>
        <v>0</v>
      </c>
    </row>
    <row r="24" spans="1:11" x14ac:dyDescent="0.3">
      <c r="A24" s="24">
        <v>22</v>
      </c>
      <c r="B24" s="22">
        <f t="shared" ca="1" si="4"/>
        <v>22</v>
      </c>
      <c r="C24" s="83">
        <f ca="1">COUNTIF($J$3:J23,A24)*parametres!$F$7</f>
        <v>0</v>
      </c>
      <c r="D24" s="10">
        <f ca="1">VLOOKUP(RAND(),probabilites!$G$5:$I$15,3)</f>
        <v>4</v>
      </c>
      <c r="E24" s="9">
        <f t="shared" ca="1" si="0"/>
        <v>4</v>
      </c>
      <c r="F24" s="11">
        <f t="shared" ca="1" si="1"/>
        <v>18</v>
      </c>
      <c r="G24" s="8">
        <f ca="1">G23-E24+IF(H23=1,parametres!$F$7,0)</f>
        <v>68</v>
      </c>
      <c r="H24" s="11">
        <f ca="1">IF(G24&lt;parametres!$F$5,1,0)</f>
        <v>0</v>
      </c>
      <c r="I24" s="9">
        <f ca="1">IF(H24=0,0,VLOOKUP(RAND(),probabilites!$B$5:$D$7,3))</f>
        <v>0</v>
      </c>
      <c r="J24" s="21">
        <f t="shared" ca="1" si="2"/>
        <v>0</v>
      </c>
      <c r="K24" s="4">
        <f t="shared" ca="1" si="3"/>
        <v>0</v>
      </c>
    </row>
    <row r="25" spans="1:11" x14ac:dyDescent="0.3">
      <c r="A25" s="24">
        <v>23</v>
      </c>
      <c r="B25" s="22">
        <f t="shared" ca="1" si="4"/>
        <v>18</v>
      </c>
      <c r="C25" s="83">
        <f ca="1">COUNTIF($J$3:J24,A25)*parametres!$F$7</f>
        <v>0</v>
      </c>
      <c r="D25" s="10">
        <f ca="1">VLOOKUP(RAND(),probabilites!$G$5:$I$15,3)</f>
        <v>3</v>
      </c>
      <c r="E25" s="9">
        <f t="shared" ca="1" si="0"/>
        <v>3</v>
      </c>
      <c r="F25" s="11">
        <f t="shared" ca="1" si="1"/>
        <v>15</v>
      </c>
      <c r="G25" s="8">
        <f ca="1">G24-E25+IF(H24=1,parametres!$F$7,0)</f>
        <v>65</v>
      </c>
      <c r="H25" s="11">
        <f ca="1">IF(G25&lt;parametres!$F$5,1,0)</f>
        <v>0</v>
      </c>
      <c r="I25" s="9">
        <f ca="1">IF(H25=0,0,VLOOKUP(RAND(),probabilites!$B$5:$D$7,3))</f>
        <v>0</v>
      </c>
      <c r="J25" s="21">
        <f t="shared" ca="1" si="2"/>
        <v>0</v>
      </c>
      <c r="K25" s="4">
        <f t="shared" ca="1" si="3"/>
        <v>0</v>
      </c>
    </row>
    <row r="26" spans="1:11" x14ac:dyDescent="0.3">
      <c r="A26" s="24">
        <v>24</v>
      </c>
      <c r="B26" s="22">
        <f t="shared" ca="1" si="4"/>
        <v>15</v>
      </c>
      <c r="C26" s="83">
        <f ca="1">COUNTIF($J$3:J25,A26)*parametres!$F$7</f>
        <v>0</v>
      </c>
      <c r="D26" s="10">
        <f ca="1">VLOOKUP(RAND(),probabilites!$G$5:$I$15,3)</f>
        <v>5</v>
      </c>
      <c r="E26" s="9">
        <f t="shared" ca="1" si="0"/>
        <v>5</v>
      </c>
      <c r="F26" s="11">
        <f t="shared" ca="1" si="1"/>
        <v>10</v>
      </c>
      <c r="G26" s="8">
        <f ca="1">G25-E26+IF(H25=1,parametres!$F$7,0)</f>
        <v>60</v>
      </c>
      <c r="H26" s="11">
        <f ca="1">IF(G26&lt;parametres!$F$5,1,0)</f>
        <v>0</v>
      </c>
      <c r="I26" s="9">
        <f ca="1">IF(H26=0,0,VLOOKUP(RAND(),probabilites!$B$5:$D$7,3))</f>
        <v>0</v>
      </c>
      <c r="J26" s="21">
        <f t="shared" ca="1" si="2"/>
        <v>0</v>
      </c>
      <c r="K26" s="4">
        <f t="shared" ca="1" si="3"/>
        <v>0</v>
      </c>
    </row>
    <row r="27" spans="1:11" x14ac:dyDescent="0.3">
      <c r="A27" s="24">
        <v>25</v>
      </c>
      <c r="B27" s="22">
        <f t="shared" ca="1" si="4"/>
        <v>10</v>
      </c>
      <c r="C27" s="83">
        <f ca="1">COUNTIF($J$3:J26,A27)*parametres!$F$7</f>
        <v>0</v>
      </c>
      <c r="D27" s="10">
        <f ca="1">VLOOKUP(RAND(),probabilites!$G$5:$I$15,3)</f>
        <v>5</v>
      </c>
      <c r="E27" s="9">
        <f t="shared" ca="1" si="0"/>
        <v>5</v>
      </c>
      <c r="F27" s="11">
        <f t="shared" ca="1" si="1"/>
        <v>5</v>
      </c>
      <c r="G27" s="8">
        <f ca="1">G26-E27+IF(H26=1,parametres!$F$7,0)</f>
        <v>55</v>
      </c>
      <c r="H27" s="11">
        <f ca="1">IF(G27&lt;parametres!$F$5,1,0)</f>
        <v>0</v>
      </c>
      <c r="I27" s="9">
        <f ca="1">IF(H27=0,0,VLOOKUP(RAND(),probabilites!$B$5:$D$7,3))</f>
        <v>0</v>
      </c>
      <c r="J27" s="21">
        <f t="shared" ca="1" si="2"/>
        <v>0</v>
      </c>
      <c r="K27" s="4">
        <f t="shared" ca="1" si="3"/>
        <v>0</v>
      </c>
    </row>
    <row r="28" spans="1:11" x14ac:dyDescent="0.3">
      <c r="A28" s="24">
        <v>26</v>
      </c>
      <c r="B28" s="22">
        <f t="shared" ca="1" si="4"/>
        <v>5</v>
      </c>
      <c r="C28" s="83">
        <f ca="1">COUNTIF($J$3:J27,A28)*parametres!$F$7</f>
        <v>50</v>
      </c>
      <c r="D28" s="10">
        <f ca="1">VLOOKUP(RAND(),probabilites!$G$5:$I$15,3)</f>
        <v>7</v>
      </c>
      <c r="E28" s="9">
        <f t="shared" ca="1" si="0"/>
        <v>7</v>
      </c>
      <c r="F28" s="11">
        <f t="shared" ca="1" si="1"/>
        <v>48</v>
      </c>
      <c r="G28" s="8">
        <f ca="1">G27-E28+IF(H27=1,parametres!$F$7,0)</f>
        <v>48</v>
      </c>
      <c r="H28" s="11">
        <f ca="1">IF(G28&lt;parametres!$F$5,1,0)</f>
        <v>0</v>
      </c>
      <c r="I28" s="9">
        <f ca="1">IF(H28=0,0,VLOOKUP(RAND(),probabilites!$B$5:$D$7,3))</f>
        <v>0</v>
      </c>
      <c r="J28" s="21">
        <f t="shared" ca="1" si="2"/>
        <v>0</v>
      </c>
      <c r="K28" s="4">
        <f t="shared" ca="1" si="3"/>
        <v>0</v>
      </c>
    </row>
    <row r="29" spans="1:11" x14ac:dyDescent="0.3">
      <c r="A29" s="24">
        <v>27</v>
      </c>
      <c r="B29" s="22">
        <f t="shared" ca="1" si="4"/>
        <v>48</v>
      </c>
      <c r="C29" s="83">
        <f ca="1">COUNTIF($J$3:J28,A29)*parametres!$F$7</f>
        <v>0</v>
      </c>
      <c r="D29" s="10">
        <f ca="1">VLOOKUP(RAND(),probabilites!$G$5:$I$15,3)</f>
        <v>4</v>
      </c>
      <c r="E29" s="9">
        <f t="shared" ca="1" si="0"/>
        <v>4</v>
      </c>
      <c r="F29" s="11">
        <f t="shared" ca="1" si="1"/>
        <v>44</v>
      </c>
      <c r="G29" s="8">
        <f ca="1">G28-E29+IF(H28=1,parametres!$F$7,0)</f>
        <v>44</v>
      </c>
      <c r="H29" s="11">
        <f ca="1">IF(G29&lt;parametres!$F$5,1,0)</f>
        <v>0</v>
      </c>
      <c r="I29" s="9">
        <f ca="1">IF(H29=0,0,VLOOKUP(RAND(),probabilites!$B$5:$D$7,3))</f>
        <v>0</v>
      </c>
      <c r="J29" s="21">
        <f t="shared" ca="1" si="2"/>
        <v>0</v>
      </c>
      <c r="K29" s="4">
        <f t="shared" ca="1" si="3"/>
        <v>0</v>
      </c>
    </row>
    <row r="30" spans="1:11" x14ac:dyDescent="0.3">
      <c r="A30" s="24">
        <v>28</v>
      </c>
      <c r="B30" s="22">
        <f t="shared" ca="1" si="4"/>
        <v>44</v>
      </c>
      <c r="C30" s="83">
        <f ca="1">COUNTIF($J$3:J29,A30)*parametres!$F$7</f>
        <v>0</v>
      </c>
      <c r="D30" s="10">
        <f ca="1">VLOOKUP(RAND(),probabilites!$G$5:$I$15,3)</f>
        <v>7</v>
      </c>
      <c r="E30" s="9">
        <f t="shared" ca="1" si="0"/>
        <v>7</v>
      </c>
      <c r="F30" s="11">
        <f t="shared" ca="1" si="1"/>
        <v>37</v>
      </c>
      <c r="G30" s="8">
        <f ca="1">G29-E30+IF(H29=1,parametres!$F$7,0)</f>
        <v>37</v>
      </c>
      <c r="H30" s="11">
        <f ca="1">IF(G30&lt;parametres!$F$5,1,0)</f>
        <v>0</v>
      </c>
      <c r="I30" s="9">
        <f ca="1">IF(H30=0,0,VLOOKUP(RAND(),probabilites!$B$5:$D$7,3))</f>
        <v>0</v>
      </c>
      <c r="J30" s="21">
        <f t="shared" ca="1" si="2"/>
        <v>0</v>
      </c>
      <c r="K30" s="4">
        <f t="shared" ca="1" si="3"/>
        <v>0</v>
      </c>
    </row>
    <row r="31" spans="1:11" x14ac:dyDescent="0.3">
      <c r="A31" s="24">
        <v>29</v>
      </c>
      <c r="B31" s="22">
        <f t="shared" ca="1" si="4"/>
        <v>37</v>
      </c>
      <c r="C31" s="83">
        <f ca="1">COUNTIF($J$3:J30,A31)*parametres!$F$7</f>
        <v>0</v>
      </c>
      <c r="D31" s="10">
        <f ca="1">VLOOKUP(RAND(),probabilites!$G$5:$I$15,3)</f>
        <v>9</v>
      </c>
      <c r="E31" s="9">
        <f t="shared" ca="1" si="0"/>
        <v>9</v>
      </c>
      <c r="F31" s="11">
        <f t="shared" ca="1" si="1"/>
        <v>28</v>
      </c>
      <c r="G31" s="8">
        <f ca="1">G30-E31+IF(H30=1,parametres!$F$7,0)</f>
        <v>28</v>
      </c>
      <c r="H31" s="11">
        <f ca="1">IF(G31&lt;parametres!$F$5,1,0)</f>
        <v>0</v>
      </c>
      <c r="I31" s="9">
        <f ca="1">IF(H31=0,0,VLOOKUP(RAND(),probabilites!$B$5:$D$7,3))</f>
        <v>0</v>
      </c>
      <c r="J31" s="21">
        <f t="shared" ca="1" si="2"/>
        <v>0</v>
      </c>
      <c r="K31" s="4">
        <f ca="1">D31-E31</f>
        <v>0</v>
      </c>
    </row>
    <row r="32" spans="1:11" ht="15" thickBot="1" x14ac:dyDescent="0.35">
      <c r="A32" s="25">
        <v>30</v>
      </c>
      <c r="B32" s="22">
        <f t="shared" ca="1" si="4"/>
        <v>28</v>
      </c>
      <c r="C32" s="83">
        <f ca="1">COUNTIF($J$3:J31,A32)*parametres!$F$7</f>
        <v>0</v>
      </c>
      <c r="D32" s="10">
        <f ca="1">VLOOKUP(RAND(),probabilites!$G$5:$I$15,3)</f>
        <v>3</v>
      </c>
      <c r="E32" s="9">
        <f t="shared" ca="1" si="0"/>
        <v>3</v>
      </c>
      <c r="F32" s="11">
        <f t="shared" ca="1" si="1"/>
        <v>25</v>
      </c>
      <c r="G32" s="8">
        <f ca="1">G31-E32+IF(H31=1,parametres!$F$7,0)</f>
        <v>25</v>
      </c>
      <c r="H32" s="11">
        <f ca="1">IF(G32&lt;parametres!$F$5,1,0)</f>
        <v>1</v>
      </c>
      <c r="I32" s="9">
        <f ca="1">IF(H32=0,0,VLOOKUP(RAND(),probabilites!$B$5:$D$7,3))</f>
        <v>4</v>
      </c>
      <c r="J32" s="21">
        <f t="shared" ca="1" si="2"/>
        <v>35</v>
      </c>
      <c r="K32" s="4">
        <f t="shared" ca="1" si="3"/>
        <v>0</v>
      </c>
    </row>
    <row r="33" spans="3:11" x14ac:dyDescent="0.3">
      <c r="C33" s="2" t="s">
        <v>22</v>
      </c>
      <c r="E33" s="3">
        <f ca="1">SUM(E3:E32)/SUM(D3:D32)</f>
        <v>1</v>
      </c>
      <c r="F33" s="3">
        <f ca="1">AVERAGE(F3:F32)</f>
        <v>32.366666666666667</v>
      </c>
      <c r="G33" s="3"/>
      <c r="H33" s="3">
        <f ca="1">AVERAGE(H3:H32)</f>
        <v>0.13333333333333333</v>
      </c>
      <c r="K33" s="4">
        <f ca="1">AVERAGE(K3:K32)</f>
        <v>0</v>
      </c>
    </row>
    <row r="39" spans="3:11" x14ac:dyDescent="0.3">
      <c r="E39"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6600"/>
  </sheetPr>
  <dimension ref="A2:K207"/>
  <sheetViews>
    <sheetView topLeftCell="A97" zoomScale="79" workbookViewId="0">
      <selection activeCell="O14" sqref="O14"/>
    </sheetView>
  </sheetViews>
  <sheetFormatPr baseColWidth="10" defaultRowHeight="14.4" x14ac:dyDescent="0.3"/>
  <cols>
    <col min="2" max="2" width="11.44140625" style="1"/>
  </cols>
  <sheetData>
    <row r="2" spans="1:11" x14ac:dyDescent="0.3">
      <c r="A2" s="64"/>
      <c r="B2" s="81" t="s">
        <v>47</v>
      </c>
      <c r="D2" s="80">
        <v>5</v>
      </c>
      <c r="F2" s="78" t="s">
        <v>48</v>
      </c>
    </row>
    <row r="4" spans="1:11" ht="15" thickBot="1" x14ac:dyDescent="0.35"/>
    <row r="5" spans="1:11" ht="15" thickBot="1" x14ac:dyDescent="0.35">
      <c r="B5" s="63">
        <f ca="1">modele2!E33</f>
        <v>219</v>
      </c>
      <c r="C5" s="59">
        <v>2</v>
      </c>
      <c r="D5" s="60">
        <v>3</v>
      </c>
      <c r="E5" s="60">
        <v>4</v>
      </c>
      <c r="F5" s="60">
        <v>5</v>
      </c>
      <c r="G5" s="60">
        <v>6</v>
      </c>
      <c r="H5" s="61">
        <v>7</v>
      </c>
      <c r="I5" s="61">
        <v>8</v>
      </c>
      <c r="J5" s="61">
        <v>9</v>
      </c>
      <c r="K5" s="62">
        <v>10</v>
      </c>
    </row>
    <row r="6" spans="1:11" x14ac:dyDescent="0.3">
      <c r="B6" s="42">
        <v>1</v>
      </c>
      <c r="C6" s="49">
        <v>238.5</v>
      </c>
      <c r="D6" s="47">
        <v>265.5</v>
      </c>
      <c r="E6" s="47">
        <v>226.5</v>
      </c>
      <c r="F6" s="47">
        <v>208.5</v>
      </c>
      <c r="G6" s="47">
        <v>216</v>
      </c>
      <c r="H6" s="56">
        <v>229.5</v>
      </c>
      <c r="I6" s="56">
        <v>249</v>
      </c>
      <c r="J6" s="56">
        <v>270</v>
      </c>
      <c r="K6" s="48">
        <v>300</v>
      </c>
    </row>
    <row r="7" spans="1:11" x14ac:dyDescent="0.3">
      <c r="B7" s="43">
        <v>2</v>
      </c>
      <c r="C7" s="50">
        <v>246</v>
      </c>
      <c r="D7" s="27">
        <v>226.5</v>
      </c>
      <c r="E7" s="27">
        <v>220.5</v>
      </c>
      <c r="F7" s="27">
        <v>201</v>
      </c>
      <c r="G7" s="27">
        <v>234</v>
      </c>
      <c r="H7" s="57">
        <v>223.5</v>
      </c>
      <c r="I7" s="57">
        <v>243</v>
      </c>
      <c r="J7" s="57">
        <v>270</v>
      </c>
      <c r="K7" s="33">
        <v>300</v>
      </c>
    </row>
    <row r="8" spans="1:11" x14ac:dyDescent="0.3">
      <c r="B8" s="43">
        <v>3</v>
      </c>
      <c r="C8" s="50">
        <v>222</v>
      </c>
      <c r="D8" s="27">
        <v>219</v>
      </c>
      <c r="E8" s="27">
        <v>222</v>
      </c>
      <c r="F8" s="27">
        <v>214.5</v>
      </c>
      <c r="G8" s="27">
        <v>216</v>
      </c>
      <c r="H8" s="57">
        <v>238.5</v>
      </c>
      <c r="I8" s="57">
        <v>244.5</v>
      </c>
      <c r="J8" s="57">
        <v>270</v>
      </c>
      <c r="K8" s="33">
        <v>300</v>
      </c>
    </row>
    <row r="9" spans="1:11" x14ac:dyDescent="0.3">
      <c r="B9" s="43">
        <v>4</v>
      </c>
      <c r="C9" s="50">
        <v>247.5</v>
      </c>
      <c r="D9" s="27">
        <v>192</v>
      </c>
      <c r="E9" s="27">
        <v>214.5</v>
      </c>
      <c r="F9" s="27">
        <v>208.5</v>
      </c>
      <c r="G9" s="27">
        <v>208.5</v>
      </c>
      <c r="H9" s="57">
        <v>223.5</v>
      </c>
      <c r="I9" s="57">
        <v>240</v>
      </c>
      <c r="J9" s="57">
        <v>273</v>
      </c>
      <c r="K9" s="33">
        <v>300</v>
      </c>
    </row>
    <row r="10" spans="1:11" x14ac:dyDescent="0.3">
      <c r="B10" s="43">
        <v>5</v>
      </c>
      <c r="C10" s="50">
        <v>241.5</v>
      </c>
      <c r="D10" s="27">
        <v>261</v>
      </c>
      <c r="E10" s="27">
        <v>198</v>
      </c>
      <c r="F10" s="27">
        <v>204</v>
      </c>
      <c r="G10" s="27">
        <v>210</v>
      </c>
      <c r="H10" s="57">
        <v>228</v>
      </c>
      <c r="I10" s="57">
        <v>246</v>
      </c>
      <c r="J10" s="57">
        <v>273</v>
      </c>
      <c r="K10" s="33">
        <v>300</v>
      </c>
    </row>
    <row r="11" spans="1:11" x14ac:dyDescent="0.3">
      <c r="B11" s="43">
        <v>6</v>
      </c>
      <c r="C11" s="50">
        <v>243</v>
      </c>
      <c r="D11" s="27">
        <v>234</v>
      </c>
      <c r="E11" s="27">
        <v>219</v>
      </c>
      <c r="F11" s="27">
        <v>216</v>
      </c>
      <c r="G11" s="27">
        <v>207</v>
      </c>
      <c r="H11" s="57">
        <v>222</v>
      </c>
      <c r="I11" s="57">
        <v>241.5</v>
      </c>
      <c r="J11" s="57">
        <v>270</v>
      </c>
      <c r="K11" s="33">
        <v>300</v>
      </c>
    </row>
    <row r="12" spans="1:11" x14ac:dyDescent="0.3">
      <c r="B12" s="43">
        <v>7</v>
      </c>
      <c r="C12" s="50">
        <v>262.5</v>
      </c>
      <c r="D12" s="27">
        <v>225</v>
      </c>
      <c r="E12" s="27">
        <v>244.5</v>
      </c>
      <c r="F12" s="27">
        <v>219</v>
      </c>
      <c r="G12" s="27">
        <v>214.5</v>
      </c>
      <c r="H12" s="57">
        <v>225</v>
      </c>
      <c r="I12" s="57">
        <v>241.5</v>
      </c>
      <c r="J12" s="57">
        <v>270</v>
      </c>
      <c r="K12" s="33">
        <v>300</v>
      </c>
    </row>
    <row r="13" spans="1:11" x14ac:dyDescent="0.3">
      <c r="B13" s="43">
        <v>8</v>
      </c>
      <c r="C13" s="50">
        <v>216</v>
      </c>
      <c r="D13" s="27">
        <v>222</v>
      </c>
      <c r="E13" s="27">
        <v>228</v>
      </c>
      <c r="F13" s="27">
        <v>225</v>
      </c>
      <c r="G13" s="27">
        <v>232.5</v>
      </c>
      <c r="H13" s="57">
        <v>238.5</v>
      </c>
      <c r="I13" s="57">
        <v>244.5</v>
      </c>
      <c r="J13" s="57">
        <v>270</v>
      </c>
      <c r="K13" s="33">
        <v>300</v>
      </c>
    </row>
    <row r="14" spans="1:11" x14ac:dyDescent="0.3">
      <c r="B14" s="43">
        <v>9</v>
      </c>
      <c r="C14" s="50">
        <v>241.5</v>
      </c>
      <c r="D14" s="27">
        <v>229.5</v>
      </c>
      <c r="E14" s="27">
        <v>220.5</v>
      </c>
      <c r="F14" s="27">
        <v>207</v>
      </c>
      <c r="G14" s="27">
        <v>226.5</v>
      </c>
      <c r="H14" s="57">
        <v>229.5</v>
      </c>
      <c r="I14" s="57">
        <v>240</v>
      </c>
      <c r="J14" s="57">
        <v>270</v>
      </c>
      <c r="K14" s="33">
        <v>300</v>
      </c>
    </row>
    <row r="15" spans="1:11" x14ac:dyDescent="0.3">
      <c r="B15" s="43">
        <v>10</v>
      </c>
      <c r="C15" s="50">
        <v>216</v>
      </c>
      <c r="D15" s="27">
        <v>225</v>
      </c>
      <c r="E15" s="27">
        <v>219</v>
      </c>
      <c r="F15" s="27">
        <v>208.5</v>
      </c>
      <c r="G15" s="27">
        <v>214.5</v>
      </c>
      <c r="H15" s="57">
        <v>226.5</v>
      </c>
      <c r="I15" s="57">
        <v>244.5</v>
      </c>
      <c r="J15" s="57">
        <v>271.5</v>
      </c>
      <c r="K15" s="33">
        <v>300</v>
      </c>
    </row>
    <row r="16" spans="1:11" x14ac:dyDescent="0.3">
      <c r="B16" s="43">
        <v>11</v>
      </c>
      <c r="C16" s="50">
        <v>228</v>
      </c>
      <c r="D16" s="27">
        <v>240</v>
      </c>
      <c r="E16" s="27">
        <v>234</v>
      </c>
      <c r="F16" s="27">
        <v>210</v>
      </c>
      <c r="G16" s="27">
        <v>220.5</v>
      </c>
      <c r="H16" s="57">
        <v>240</v>
      </c>
      <c r="I16" s="57">
        <v>243</v>
      </c>
      <c r="J16" s="57">
        <v>270</v>
      </c>
      <c r="K16" s="33">
        <v>300</v>
      </c>
    </row>
    <row r="17" spans="2:11" x14ac:dyDescent="0.3">
      <c r="B17" s="43">
        <v>12</v>
      </c>
      <c r="C17" s="50">
        <v>258</v>
      </c>
      <c r="D17" s="27">
        <v>196.5</v>
      </c>
      <c r="E17" s="27">
        <v>216</v>
      </c>
      <c r="F17" s="27">
        <v>235.5</v>
      </c>
      <c r="G17" s="27">
        <v>216</v>
      </c>
      <c r="H17" s="57">
        <v>219</v>
      </c>
      <c r="I17" s="57">
        <v>250.5</v>
      </c>
      <c r="J17" s="57">
        <v>270</v>
      </c>
      <c r="K17" s="33">
        <v>300</v>
      </c>
    </row>
    <row r="18" spans="2:11" x14ac:dyDescent="0.3">
      <c r="B18" s="43">
        <v>13</v>
      </c>
      <c r="C18" s="50">
        <v>211.5</v>
      </c>
      <c r="D18" s="27">
        <v>213</v>
      </c>
      <c r="E18" s="27">
        <v>235.5</v>
      </c>
      <c r="F18" s="27">
        <v>217.5</v>
      </c>
      <c r="G18" s="27">
        <v>213</v>
      </c>
      <c r="H18" s="57">
        <v>214.5</v>
      </c>
      <c r="I18" s="57">
        <v>241.5</v>
      </c>
      <c r="J18" s="57">
        <v>270</v>
      </c>
      <c r="K18" s="33">
        <v>300</v>
      </c>
    </row>
    <row r="19" spans="2:11" x14ac:dyDescent="0.3">
      <c r="B19" s="43">
        <v>14</v>
      </c>
      <c r="C19" s="50">
        <v>250.5</v>
      </c>
      <c r="D19" s="27">
        <v>211.5</v>
      </c>
      <c r="E19" s="27">
        <v>208.5</v>
      </c>
      <c r="F19" s="27">
        <v>205.5</v>
      </c>
      <c r="G19" s="27">
        <v>216</v>
      </c>
      <c r="H19" s="57">
        <v>219</v>
      </c>
      <c r="I19" s="57">
        <v>250.5</v>
      </c>
      <c r="J19" s="57">
        <v>270</v>
      </c>
      <c r="K19" s="33">
        <v>300</v>
      </c>
    </row>
    <row r="20" spans="2:11" x14ac:dyDescent="0.3">
      <c r="B20" s="43">
        <v>15</v>
      </c>
      <c r="C20" s="50">
        <v>246</v>
      </c>
      <c r="D20" s="27">
        <v>250.5</v>
      </c>
      <c r="E20" s="27">
        <v>234</v>
      </c>
      <c r="F20" s="27">
        <v>196.5</v>
      </c>
      <c r="G20" s="27">
        <v>217.5</v>
      </c>
      <c r="H20" s="57">
        <v>219</v>
      </c>
      <c r="I20" s="57">
        <v>241.5</v>
      </c>
      <c r="J20" s="57">
        <v>271.5</v>
      </c>
      <c r="K20" s="33">
        <v>300</v>
      </c>
    </row>
    <row r="21" spans="2:11" x14ac:dyDescent="0.3">
      <c r="B21" s="43">
        <v>16</v>
      </c>
      <c r="C21" s="50">
        <v>229.5</v>
      </c>
      <c r="D21" s="27">
        <v>234</v>
      </c>
      <c r="E21" s="27">
        <v>207</v>
      </c>
      <c r="F21" s="27">
        <v>234</v>
      </c>
      <c r="G21" s="27">
        <v>211.5</v>
      </c>
      <c r="H21" s="57">
        <v>223.5</v>
      </c>
      <c r="I21" s="57">
        <v>243</v>
      </c>
      <c r="J21" s="57">
        <v>271.5</v>
      </c>
      <c r="K21" s="33">
        <v>300</v>
      </c>
    </row>
    <row r="22" spans="2:11" x14ac:dyDescent="0.3">
      <c r="B22" s="43">
        <v>17</v>
      </c>
      <c r="C22" s="50">
        <v>238.5</v>
      </c>
      <c r="D22" s="27">
        <v>219</v>
      </c>
      <c r="E22" s="27">
        <v>237</v>
      </c>
      <c r="F22" s="27">
        <v>201</v>
      </c>
      <c r="G22" s="27">
        <v>207</v>
      </c>
      <c r="H22" s="57">
        <v>225</v>
      </c>
      <c r="I22" s="57">
        <v>243</v>
      </c>
      <c r="J22" s="57">
        <v>274.5</v>
      </c>
      <c r="K22" s="33">
        <v>300</v>
      </c>
    </row>
    <row r="23" spans="2:11" x14ac:dyDescent="0.3">
      <c r="B23" s="43">
        <v>18</v>
      </c>
      <c r="C23" s="50">
        <v>255</v>
      </c>
      <c r="D23" s="27">
        <v>237</v>
      </c>
      <c r="E23" s="27">
        <v>225</v>
      </c>
      <c r="F23" s="27">
        <v>229.5</v>
      </c>
      <c r="G23" s="27">
        <v>214.5</v>
      </c>
      <c r="H23" s="57">
        <v>231</v>
      </c>
      <c r="I23" s="57">
        <v>244.5</v>
      </c>
      <c r="J23" s="57">
        <v>271.5</v>
      </c>
      <c r="K23" s="33">
        <v>300</v>
      </c>
    </row>
    <row r="24" spans="2:11" x14ac:dyDescent="0.3">
      <c r="B24" s="43">
        <v>19</v>
      </c>
      <c r="C24" s="50">
        <v>252</v>
      </c>
      <c r="D24" s="27">
        <v>261</v>
      </c>
      <c r="E24" s="27">
        <v>226.5</v>
      </c>
      <c r="F24" s="27">
        <v>214.5</v>
      </c>
      <c r="G24" s="27">
        <v>225</v>
      </c>
      <c r="H24" s="57">
        <v>219</v>
      </c>
      <c r="I24" s="57">
        <v>240</v>
      </c>
      <c r="J24" s="57">
        <v>273</v>
      </c>
      <c r="K24" s="33">
        <v>300</v>
      </c>
    </row>
    <row r="25" spans="2:11" x14ac:dyDescent="0.3">
      <c r="B25" s="43">
        <v>20</v>
      </c>
      <c r="C25" s="50">
        <v>201</v>
      </c>
      <c r="D25" s="27">
        <v>220.5</v>
      </c>
      <c r="E25" s="27">
        <v>214.5</v>
      </c>
      <c r="F25" s="27">
        <v>231</v>
      </c>
      <c r="G25" s="27">
        <v>226.5</v>
      </c>
      <c r="H25" s="57">
        <v>240</v>
      </c>
      <c r="I25" s="57">
        <v>241.5</v>
      </c>
      <c r="J25" s="57">
        <v>270</v>
      </c>
      <c r="K25" s="33">
        <v>300</v>
      </c>
    </row>
    <row r="26" spans="2:11" x14ac:dyDescent="0.3">
      <c r="B26" s="43">
        <v>21</v>
      </c>
      <c r="C26" s="50">
        <v>255</v>
      </c>
      <c r="D26" s="27">
        <v>201</v>
      </c>
      <c r="E26" s="27">
        <v>225</v>
      </c>
      <c r="F26" s="27">
        <v>222</v>
      </c>
      <c r="G26" s="27">
        <v>210</v>
      </c>
      <c r="H26" s="57">
        <v>225</v>
      </c>
      <c r="I26" s="57">
        <v>253.5</v>
      </c>
      <c r="J26" s="57">
        <v>270</v>
      </c>
      <c r="K26" s="33">
        <v>300</v>
      </c>
    </row>
    <row r="27" spans="2:11" x14ac:dyDescent="0.3">
      <c r="B27" s="43">
        <v>22</v>
      </c>
      <c r="C27" s="50">
        <v>228</v>
      </c>
      <c r="D27" s="27">
        <v>231</v>
      </c>
      <c r="E27" s="27">
        <v>196.5</v>
      </c>
      <c r="F27" s="27">
        <v>213</v>
      </c>
      <c r="G27" s="27">
        <v>231</v>
      </c>
      <c r="H27" s="57">
        <v>226.5</v>
      </c>
      <c r="I27" s="57">
        <v>241.5</v>
      </c>
      <c r="J27" s="57">
        <v>271.5</v>
      </c>
      <c r="K27" s="33">
        <v>300</v>
      </c>
    </row>
    <row r="28" spans="2:11" x14ac:dyDescent="0.3">
      <c r="B28" s="43">
        <v>23</v>
      </c>
      <c r="C28" s="50">
        <v>256.5</v>
      </c>
      <c r="D28" s="27">
        <v>235.5</v>
      </c>
      <c r="E28" s="27">
        <v>220.5</v>
      </c>
      <c r="F28" s="27">
        <v>190.5</v>
      </c>
      <c r="G28" s="27">
        <v>228</v>
      </c>
      <c r="H28" s="57">
        <v>220.5</v>
      </c>
      <c r="I28" s="57">
        <v>243</v>
      </c>
      <c r="J28" s="57">
        <v>271.5</v>
      </c>
      <c r="K28" s="33">
        <v>300</v>
      </c>
    </row>
    <row r="29" spans="2:11" x14ac:dyDescent="0.3">
      <c r="B29" s="43">
        <v>24</v>
      </c>
      <c r="C29" s="50">
        <v>222</v>
      </c>
      <c r="D29" s="27">
        <v>244.5</v>
      </c>
      <c r="E29" s="27">
        <v>211.5</v>
      </c>
      <c r="F29" s="27">
        <v>229.5</v>
      </c>
      <c r="G29" s="27">
        <v>222</v>
      </c>
      <c r="H29" s="57">
        <v>214.5</v>
      </c>
      <c r="I29" s="57">
        <v>243</v>
      </c>
      <c r="J29" s="57">
        <v>271.5</v>
      </c>
      <c r="K29" s="33">
        <v>300</v>
      </c>
    </row>
    <row r="30" spans="2:11" x14ac:dyDescent="0.3">
      <c r="B30" s="43">
        <v>25</v>
      </c>
      <c r="C30" s="50">
        <v>231</v>
      </c>
      <c r="D30" s="27">
        <v>253.5</v>
      </c>
      <c r="E30" s="27">
        <v>213</v>
      </c>
      <c r="F30" s="27">
        <v>214.5</v>
      </c>
      <c r="G30" s="27">
        <v>211.5</v>
      </c>
      <c r="H30" s="57">
        <v>225</v>
      </c>
      <c r="I30" s="57">
        <v>241.5</v>
      </c>
      <c r="J30" s="57">
        <v>271.5</v>
      </c>
      <c r="K30" s="33">
        <v>300</v>
      </c>
    </row>
    <row r="31" spans="2:11" x14ac:dyDescent="0.3">
      <c r="B31" s="43">
        <v>26</v>
      </c>
      <c r="C31" s="50">
        <v>237</v>
      </c>
      <c r="D31" s="27">
        <v>204</v>
      </c>
      <c r="E31" s="27">
        <v>225</v>
      </c>
      <c r="F31" s="27">
        <v>217.5</v>
      </c>
      <c r="G31" s="27">
        <v>207</v>
      </c>
      <c r="H31" s="57">
        <v>220.5</v>
      </c>
      <c r="I31" s="57">
        <v>244.5</v>
      </c>
      <c r="J31" s="57">
        <v>271.5</v>
      </c>
      <c r="K31" s="33">
        <v>300</v>
      </c>
    </row>
    <row r="32" spans="2:11" x14ac:dyDescent="0.3">
      <c r="B32" s="43">
        <v>27</v>
      </c>
      <c r="C32" s="50">
        <v>220.5</v>
      </c>
      <c r="D32" s="27">
        <v>235.5</v>
      </c>
      <c r="E32" s="27">
        <v>222</v>
      </c>
      <c r="F32" s="27">
        <v>196.5</v>
      </c>
      <c r="G32" s="27">
        <v>210</v>
      </c>
      <c r="H32" s="57">
        <v>219</v>
      </c>
      <c r="I32" s="57">
        <v>243</v>
      </c>
      <c r="J32" s="57">
        <v>270</v>
      </c>
      <c r="K32" s="33">
        <v>300</v>
      </c>
    </row>
    <row r="33" spans="2:11" x14ac:dyDescent="0.3">
      <c r="B33" s="43">
        <v>28</v>
      </c>
      <c r="C33" s="50">
        <v>255</v>
      </c>
      <c r="D33" s="27">
        <v>226.5</v>
      </c>
      <c r="E33" s="27">
        <v>226.5</v>
      </c>
      <c r="F33" s="27">
        <v>226.5</v>
      </c>
      <c r="G33" s="27">
        <v>217.5</v>
      </c>
      <c r="H33" s="57">
        <v>223.5</v>
      </c>
      <c r="I33" s="57">
        <v>247.5</v>
      </c>
      <c r="J33" s="57">
        <v>271.5</v>
      </c>
      <c r="K33" s="33">
        <v>300</v>
      </c>
    </row>
    <row r="34" spans="2:11" x14ac:dyDescent="0.3">
      <c r="B34" s="43">
        <v>29</v>
      </c>
      <c r="C34" s="50">
        <v>244.5</v>
      </c>
      <c r="D34" s="27">
        <v>225</v>
      </c>
      <c r="E34" s="27">
        <v>226.5</v>
      </c>
      <c r="F34" s="27">
        <v>198</v>
      </c>
      <c r="G34" s="27">
        <v>211.5</v>
      </c>
      <c r="H34" s="57">
        <v>220.5</v>
      </c>
      <c r="I34" s="57">
        <v>244.5</v>
      </c>
      <c r="J34" s="57">
        <v>270</v>
      </c>
      <c r="K34" s="33">
        <v>300</v>
      </c>
    </row>
    <row r="35" spans="2:11" x14ac:dyDescent="0.3">
      <c r="B35" s="43">
        <v>30</v>
      </c>
      <c r="C35" s="50">
        <v>256.5</v>
      </c>
      <c r="D35" s="27">
        <v>252</v>
      </c>
      <c r="E35" s="27">
        <v>183</v>
      </c>
      <c r="F35" s="27">
        <v>217.5</v>
      </c>
      <c r="G35" s="27">
        <v>226.5</v>
      </c>
      <c r="H35" s="57">
        <v>220.5</v>
      </c>
      <c r="I35" s="57">
        <v>241.5</v>
      </c>
      <c r="J35" s="57">
        <v>271.5</v>
      </c>
      <c r="K35" s="33">
        <v>300</v>
      </c>
    </row>
    <row r="36" spans="2:11" x14ac:dyDescent="0.3">
      <c r="B36" s="43">
        <v>31</v>
      </c>
      <c r="C36" s="50">
        <v>231</v>
      </c>
      <c r="D36" s="27">
        <v>240</v>
      </c>
      <c r="E36" s="27">
        <v>219</v>
      </c>
      <c r="F36" s="27">
        <v>222</v>
      </c>
      <c r="G36" s="27">
        <v>208.5</v>
      </c>
      <c r="H36" s="57">
        <v>226.5</v>
      </c>
      <c r="I36" s="57">
        <v>240</v>
      </c>
      <c r="J36" s="57">
        <v>270</v>
      </c>
      <c r="K36" s="33">
        <v>300</v>
      </c>
    </row>
    <row r="37" spans="2:11" x14ac:dyDescent="0.3">
      <c r="B37" s="43">
        <v>32</v>
      </c>
      <c r="C37" s="50">
        <v>244.5</v>
      </c>
      <c r="D37" s="27">
        <v>226.5</v>
      </c>
      <c r="E37" s="27">
        <v>217.5</v>
      </c>
      <c r="F37" s="27">
        <v>213</v>
      </c>
      <c r="G37" s="27">
        <v>210</v>
      </c>
      <c r="H37" s="57">
        <v>231</v>
      </c>
      <c r="I37" s="57">
        <v>243</v>
      </c>
      <c r="J37" s="57">
        <v>270</v>
      </c>
      <c r="K37" s="33">
        <v>300</v>
      </c>
    </row>
    <row r="38" spans="2:11" x14ac:dyDescent="0.3">
      <c r="B38" s="43">
        <v>33</v>
      </c>
      <c r="C38" s="50">
        <v>223.5</v>
      </c>
      <c r="D38" s="27">
        <v>231</v>
      </c>
      <c r="E38" s="27">
        <v>207</v>
      </c>
      <c r="F38" s="27">
        <v>207</v>
      </c>
      <c r="G38" s="27">
        <v>210</v>
      </c>
      <c r="H38" s="57">
        <v>223.5</v>
      </c>
      <c r="I38" s="57">
        <v>246</v>
      </c>
      <c r="J38" s="57">
        <v>270</v>
      </c>
      <c r="K38" s="33">
        <v>300</v>
      </c>
    </row>
    <row r="39" spans="2:11" x14ac:dyDescent="0.3">
      <c r="B39" s="43">
        <v>34</v>
      </c>
      <c r="C39" s="50">
        <v>244.5</v>
      </c>
      <c r="D39" s="27">
        <v>240</v>
      </c>
      <c r="E39" s="27">
        <v>207</v>
      </c>
      <c r="F39" s="27">
        <v>202.5</v>
      </c>
      <c r="G39" s="27">
        <v>213</v>
      </c>
      <c r="H39" s="57">
        <v>223.5</v>
      </c>
      <c r="I39" s="57">
        <v>241.5</v>
      </c>
      <c r="J39" s="57">
        <v>271.5</v>
      </c>
      <c r="K39" s="33">
        <v>300</v>
      </c>
    </row>
    <row r="40" spans="2:11" x14ac:dyDescent="0.3">
      <c r="B40" s="43">
        <v>35</v>
      </c>
      <c r="C40" s="50">
        <v>244.5</v>
      </c>
      <c r="D40" s="27">
        <v>223.5</v>
      </c>
      <c r="E40" s="27">
        <v>226.5</v>
      </c>
      <c r="F40" s="27">
        <v>222</v>
      </c>
      <c r="G40" s="27">
        <v>205.5</v>
      </c>
      <c r="H40" s="57">
        <v>228</v>
      </c>
      <c r="I40" s="57">
        <v>244.5</v>
      </c>
      <c r="J40" s="57">
        <v>271.5</v>
      </c>
      <c r="K40" s="33">
        <v>300</v>
      </c>
    </row>
    <row r="41" spans="2:11" x14ac:dyDescent="0.3">
      <c r="B41" s="43">
        <v>36</v>
      </c>
      <c r="C41" s="50">
        <v>237</v>
      </c>
      <c r="D41" s="27">
        <v>198</v>
      </c>
      <c r="E41" s="27">
        <v>231</v>
      </c>
      <c r="F41" s="27">
        <v>219</v>
      </c>
      <c r="G41" s="27">
        <v>223.5</v>
      </c>
      <c r="H41" s="57">
        <v>220.5</v>
      </c>
      <c r="I41" s="57">
        <v>244.5</v>
      </c>
      <c r="J41" s="57">
        <v>270</v>
      </c>
      <c r="K41" s="33">
        <v>300</v>
      </c>
    </row>
    <row r="42" spans="2:11" x14ac:dyDescent="0.3">
      <c r="B42" s="43">
        <v>37</v>
      </c>
      <c r="C42" s="50">
        <v>237</v>
      </c>
      <c r="D42" s="27">
        <v>202.5</v>
      </c>
      <c r="E42" s="27">
        <v>232.5</v>
      </c>
      <c r="F42" s="27">
        <v>226.5</v>
      </c>
      <c r="G42" s="27">
        <v>220.5</v>
      </c>
      <c r="H42" s="57">
        <v>219</v>
      </c>
      <c r="I42" s="57">
        <v>241.5</v>
      </c>
      <c r="J42" s="57">
        <v>271.5</v>
      </c>
      <c r="K42" s="33">
        <v>300</v>
      </c>
    </row>
    <row r="43" spans="2:11" x14ac:dyDescent="0.3">
      <c r="B43" s="43">
        <v>38</v>
      </c>
      <c r="C43" s="50">
        <v>250.5</v>
      </c>
      <c r="D43" s="27">
        <v>240</v>
      </c>
      <c r="E43" s="27">
        <v>205.5</v>
      </c>
      <c r="F43" s="27">
        <v>196.5</v>
      </c>
      <c r="G43" s="27">
        <v>210</v>
      </c>
      <c r="H43" s="57">
        <v>231</v>
      </c>
      <c r="I43" s="57">
        <v>240</v>
      </c>
      <c r="J43" s="57">
        <v>270</v>
      </c>
      <c r="K43" s="33">
        <v>300</v>
      </c>
    </row>
    <row r="44" spans="2:11" x14ac:dyDescent="0.3">
      <c r="B44" s="43">
        <v>39</v>
      </c>
      <c r="C44" s="50">
        <v>231</v>
      </c>
      <c r="D44" s="27">
        <v>205.5</v>
      </c>
      <c r="E44" s="27">
        <v>211.5</v>
      </c>
      <c r="F44" s="27">
        <v>229.5</v>
      </c>
      <c r="G44" s="27">
        <v>208.5</v>
      </c>
      <c r="H44" s="57">
        <v>226.5</v>
      </c>
      <c r="I44" s="57">
        <v>244.5</v>
      </c>
      <c r="J44" s="57">
        <v>270</v>
      </c>
      <c r="K44" s="33">
        <v>300</v>
      </c>
    </row>
    <row r="45" spans="2:11" x14ac:dyDescent="0.3">
      <c r="B45" s="43">
        <v>40</v>
      </c>
      <c r="C45" s="50">
        <v>231</v>
      </c>
      <c r="D45" s="27">
        <v>250.5</v>
      </c>
      <c r="E45" s="27">
        <v>220.5</v>
      </c>
      <c r="F45" s="27">
        <v>219</v>
      </c>
      <c r="G45" s="27">
        <v>214.5</v>
      </c>
      <c r="H45" s="57">
        <v>228</v>
      </c>
      <c r="I45" s="57">
        <v>244.5</v>
      </c>
      <c r="J45" s="57">
        <v>270</v>
      </c>
      <c r="K45" s="33">
        <v>300</v>
      </c>
    </row>
    <row r="46" spans="2:11" x14ac:dyDescent="0.3">
      <c r="B46" s="43">
        <v>41</v>
      </c>
      <c r="C46" s="50">
        <v>261</v>
      </c>
      <c r="D46" s="27">
        <v>226.5</v>
      </c>
      <c r="E46" s="27">
        <v>186</v>
      </c>
      <c r="F46" s="27">
        <v>204</v>
      </c>
      <c r="G46" s="27">
        <v>219</v>
      </c>
      <c r="H46" s="57">
        <v>225</v>
      </c>
      <c r="I46" s="57">
        <v>241.5</v>
      </c>
      <c r="J46" s="57">
        <v>270</v>
      </c>
      <c r="K46" s="33">
        <v>300</v>
      </c>
    </row>
    <row r="47" spans="2:11" x14ac:dyDescent="0.3">
      <c r="B47" s="43">
        <v>42</v>
      </c>
      <c r="C47" s="50">
        <v>228</v>
      </c>
      <c r="D47" s="27">
        <v>214.5</v>
      </c>
      <c r="E47" s="27">
        <v>234</v>
      </c>
      <c r="F47" s="27">
        <v>211.5</v>
      </c>
      <c r="G47" s="27">
        <v>214.5</v>
      </c>
      <c r="H47" s="57">
        <v>228</v>
      </c>
      <c r="I47" s="57">
        <v>241.5</v>
      </c>
      <c r="J47" s="57">
        <v>271.5</v>
      </c>
      <c r="K47" s="33">
        <v>300</v>
      </c>
    </row>
    <row r="48" spans="2:11" x14ac:dyDescent="0.3">
      <c r="B48" s="43">
        <v>43</v>
      </c>
      <c r="C48" s="50">
        <v>256.5</v>
      </c>
      <c r="D48" s="27">
        <v>216</v>
      </c>
      <c r="E48" s="27">
        <v>222</v>
      </c>
      <c r="F48" s="27">
        <v>198</v>
      </c>
      <c r="G48" s="27">
        <v>228</v>
      </c>
      <c r="H48" s="57">
        <v>222</v>
      </c>
      <c r="I48" s="57">
        <v>253.5</v>
      </c>
      <c r="J48" s="57">
        <v>270</v>
      </c>
      <c r="K48" s="33">
        <v>300</v>
      </c>
    </row>
    <row r="49" spans="2:11" x14ac:dyDescent="0.3">
      <c r="B49" s="43">
        <v>44</v>
      </c>
      <c r="C49" s="50">
        <v>219</v>
      </c>
      <c r="D49" s="27">
        <v>247.5</v>
      </c>
      <c r="E49" s="27">
        <v>223.5</v>
      </c>
      <c r="F49" s="27">
        <v>207</v>
      </c>
      <c r="G49" s="27">
        <v>207</v>
      </c>
      <c r="H49" s="57">
        <v>220.5</v>
      </c>
      <c r="I49" s="57">
        <v>241.5</v>
      </c>
      <c r="J49" s="57">
        <v>270</v>
      </c>
      <c r="K49" s="33">
        <v>300</v>
      </c>
    </row>
    <row r="50" spans="2:11" x14ac:dyDescent="0.3">
      <c r="B50" s="43">
        <v>45</v>
      </c>
      <c r="C50" s="50">
        <v>229.5</v>
      </c>
      <c r="D50" s="27">
        <v>234</v>
      </c>
      <c r="E50" s="27">
        <v>210</v>
      </c>
      <c r="F50" s="27">
        <v>204</v>
      </c>
      <c r="G50" s="27">
        <v>210</v>
      </c>
      <c r="H50" s="57">
        <v>223.5</v>
      </c>
      <c r="I50" s="57">
        <v>249</v>
      </c>
      <c r="J50" s="57">
        <v>271.5</v>
      </c>
      <c r="K50" s="33">
        <v>300</v>
      </c>
    </row>
    <row r="51" spans="2:11" x14ac:dyDescent="0.3">
      <c r="B51" s="43">
        <v>46</v>
      </c>
      <c r="C51" s="50">
        <v>238.5</v>
      </c>
      <c r="D51" s="27">
        <v>243</v>
      </c>
      <c r="E51" s="27">
        <v>202.5</v>
      </c>
      <c r="F51" s="27">
        <v>220.5</v>
      </c>
      <c r="G51" s="27">
        <v>213</v>
      </c>
      <c r="H51" s="57">
        <v>226.5</v>
      </c>
      <c r="I51" s="57">
        <v>240</v>
      </c>
      <c r="J51" s="57">
        <v>270</v>
      </c>
      <c r="K51" s="33">
        <v>300</v>
      </c>
    </row>
    <row r="52" spans="2:11" x14ac:dyDescent="0.3">
      <c r="B52" s="43">
        <v>47</v>
      </c>
      <c r="C52" s="50">
        <v>237</v>
      </c>
      <c r="D52" s="27">
        <v>247.5</v>
      </c>
      <c r="E52" s="27">
        <v>208.5</v>
      </c>
      <c r="F52" s="27">
        <v>211.5</v>
      </c>
      <c r="G52" s="27">
        <v>204</v>
      </c>
      <c r="H52" s="57">
        <v>228</v>
      </c>
      <c r="I52" s="57">
        <v>243</v>
      </c>
      <c r="J52" s="57">
        <v>271.5</v>
      </c>
      <c r="K52" s="33">
        <v>300</v>
      </c>
    </row>
    <row r="53" spans="2:11" x14ac:dyDescent="0.3">
      <c r="B53" s="43">
        <v>48</v>
      </c>
      <c r="C53" s="50">
        <v>225</v>
      </c>
      <c r="D53" s="27">
        <v>250.5</v>
      </c>
      <c r="E53" s="27">
        <v>235.5</v>
      </c>
      <c r="F53" s="27">
        <v>214.5</v>
      </c>
      <c r="G53" s="27">
        <v>223.5</v>
      </c>
      <c r="H53" s="57">
        <v>228</v>
      </c>
      <c r="I53" s="57">
        <v>240</v>
      </c>
      <c r="J53" s="57">
        <v>271.5</v>
      </c>
      <c r="K53" s="33">
        <v>300</v>
      </c>
    </row>
    <row r="54" spans="2:11" x14ac:dyDescent="0.3">
      <c r="B54" s="43">
        <v>49</v>
      </c>
      <c r="C54" s="50">
        <v>244.5</v>
      </c>
      <c r="D54" s="27">
        <v>214.5</v>
      </c>
      <c r="E54" s="27">
        <v>195</v>
      </c>
      <c r="F54" s="27">
        <v>204</v>
      </c>
      <c r="G54" s="27">
        <v>210</v>
      </c>
      <c r="H54" s="57">
        <v>223.5</v>
      </c>
      <c r="I54" s="57">
        <v>243</v>
      </c>
      <c r="J54" s="57">
        <v>271.5</v>
      </c>
      <c r="K54" s="33">
        <v>300</v>
      </c>
    </row>
    <row r="55" spans="2:11" x14ac:dyDescent="0.3">
      <c r="B55" s="43">
        <v>50</v>
      </c>
      <c r="C55" s="50">
        <v>243</v>
      </c>
      <c r="D55" s="27">
        <v>240</v>
      </c>
      <c r="E55" s="27">
        <v>222</v>
      </c>
      <c r="F55" s="27">
        <v>207</v>
      </c>
      <c r="G55" s="27">
        <v>213</v>
      </c>
      <c r="H55" s="57">
        <v>223.5</v>
      </c>
      <c r="I55" s="57">
        <v>249</v>
      </c>
      <c r="J55" s="57">
        <v>270</v>
      </c>
      <c r="K55" s="33">
        <v>300</v>
      </c>
    </row>
    <row r="56" spans="2:11" x14ac:dyDescent="0.3">
      <c r="B56" s="43">
        <v>51</v>
      </c>
      <c r="C56" s="50">
        <v>240</v>
      </c>
      <c r="D56" s="27">
        <v>268.5</v>
      </c>
      <c r="E56" s="27">
        <v>240</v>
      </c>
      <c r="F56" s="27">
        <v>216</v>
      </c>
      <c r="G56" s="27">
        <v>220.5</v>
      </c>
      <c r="H56" s="57">
        <v>220.5</v>
      </c>
      <c r="I56" s="57">
        <v>243</v>
      </c>
      <c r="J56" s="57">
        <v>270</v>
      </c>
      <c r="K56" s="33">
        <v>300</v>
      </c>
    </row>
    <row r="57" spans="2:11" x14ac:dyDescent="0.3">
      <c r="B57" s="43">
        <v>52</v>
      </c>
      <c r="C57" s="50">
        <v>225</v>
      </c>
      <c r="D57" s="27">
        <v>192</v>
      </c>
      <c r="E57" s="27">
        <v>211.5</v>
      </c>
      <c r="F57" s="27">
        <v>213</v>
      </c>
      <c r="G57" s="27">
        <v>214.5</v>
      </c>
      <c r="H57" s="57">
        <v>228</v>
      </c>
      <c r="I57" s="57">
        <v>249</v>
      </c>
      <c r="J57" s="57">
        <v>270</v>
      </c>
      <c r="K57" s="33">
        <v>300</v>
      </c>
    </row>
    <row r="58" spans="2:11" x14ac:dyDescent="0.3">
      <c r="B58" s="43">
        <v>53</v>
      </c>
      <c r="C58" s="50">
        <v>228</v>
      </c>
      <c r="D58" s="27">
        <v>229.5</v>
      </c>
      <c r="E58" s="27">
        <v>237</v>
      </c>
      <c r="F58" s="27">
        <v>232.5</v>
      </c>
      <c r="G58" s="27">
        <v>234</v>
      </c>
      <c r="H58" s="57">
        <v>228</v>
      </c>
      <c r="I58" s="57">
        <v>244.5</v>
      </c>
      <c r="J58" s="57">
        <v>271.5</v>
      </c>
      <c r="K58" s="33">
        <v>300</v>
      </c>
    </row>
    <row r="59" spans="2:11" x14ac:dyDescent="0.3">
      <c r="B59" s="43">
        <v>54</v>
      </c>
      <c r="C59" s="50">
        <v>231</v>
      </c>
      <c r="D59" s="27">
        <v>234</v>
      </c>
      <c r="E59" s="27">
        <v>225</v>
      </c>
      <c r="F59" s="27">
        <v>195</v>
      </c>
      <c r="G59" s="27">
        <v>222</v>
      </c>
      <c r="H59" s="57">
        <v>219</v>
      </c>
      <c r="I59" s="57">
        <v>240</v>
      </c>
      <c r="J59" s="57">
        <v>271.5</v>
      </c>
      <c r="K59" s="33">
        <v>300</v>
      </c>
    </row>
    <row r="60" spans="2:11" x14ac:dyDescent="0.3">
      <c r="B60" s="43">
        <v>55</v>
      </c>
      <c r="C60" s="50">
        <v>259.5</v>
      </c>
      <c r="D60" s="27">
        <v>217.5</v>
      </c>
      <c r="E60" s="27">
        <v>223.5</v>
      </c>
      <c r="F60" s="27">
        <v>208.5</v>
      </c>
      <c r="G60" s="27">
        <v>208.5</v>
      </c>
      <c r="H60" s="57">
        <v>222</v>
      </c>
      <c r="I60" s="57">
        <v>244.5</v>
      </c>
      <c r="J60" s="57">
        <v>270</v>
      </c>
      <c r="K60" s="33">
        <v>300</v>
      </c>
    </row>
    <row r="61" spans="2:11" x14ac:dyDescent="0.3">
      <c r="B61" s="43">
        <v>56</v>
      </c>
      <c r="C61" s="50">
        <v>231</v>
      </c>
      <c r="D61" s="27">
        <v>220.5</v>
      </c>
      <c r="E61" s="27">
        <v>234</v>
      </c>
      <c r="F61" s="27">
        <v>238.5</v>
      </c>
      <c r="G61" s="27">
        <v>214.5</v>
      </c>
      <c r="H61" s="57">
        <v>232.5</v>
      </c>
      <c r="I61" s="57">
        <v>243</v>
      </c>
      <c r="J61" s="57">
        <v>271.5</v>
      </c>
      <c r="K61" s="33">
        <v>300</v>
      </c>
    </row>
    <row r="62" spans="2:11" x14ac:dyDescent="0.3">
      <c r="B62" s="43">
        <v>57</v>
      </c>
      <c r="C62" s="50">
        <v>262.5</v>
      </c>
      <c r="D62" s="27">
        <v>247.5</v>
      </c>
      <c r="E62" s="27">
        <v>208.5</v>
      </c>
      <c r="F62" s="27">
        <v>196.5</v>
      </c>
      <c r="G62" s="27">
        <v>216</v>
      </c>
      <c r="H62" s="57">
        <v>225</v>
      </c>
      <c r="I62" s="57">
        <v>243</v>
      </c>
      <c r="J62" s="57">
        <v>270</v>
      </c>
      <c r="K62" s="33">
        <v>300</v>
      </c>
    </row>
    <row r="63" spans="2:11" x14ac:dyDescent="0.3">
      <c r="B63" s="43">
        <v>58</v>
      </c>
      <c r="C63" s="50">
        <v>219</v>
      </c>
      <c r="D63" s="27">
        <v>214.5</v>
      </c>
      <c r="E63" s="27">
        <v>228</v>
      </c>
      <c r="F63" s="27">
        <v>210</v>
      </c>
      <c r="G63" s="27">
        <v>219</v>
      </c>
      <c r="H63" s="57">
        <v>220.5</v>
      </c>
      <c r="I63" s="57">
        <v>240</v>
      </c>
      <c r="J63" s="57">
        <v>270</v>
      </c>
      <c r="K63" s="33">
        <v>300</v>
      </c>
    </row>
    <row r="64" spans="2:11" x14ac:dyDescent="0.3">
      <c r="B64" s="43">
        <v>59</v>
      </c>
      <c r="C64" s="50">
        <v>238.5</v>
      </c>
      <c r="D64" s="27">
        <v>229.5</v>
      </c>
      <c r="E64" s="27">
        <v>213</v>
      </c>
      <c r="F64" s="27">
        <v>205.5</v>
      </c>
      <c r="G64" s="27">
        <v>219</v>
      </c>
      <c r="H64" s="57">
        <v>232.5</v>
      </c>
      <c r="I64" s="57">
        <v>243</v>
      </c>
      <c r="J64" s="57">
        <v>271.5</v>
      </c>
      <c r="K64" s="33">
        <v>300</v>
      </c>
    </row>
    <row r="65" spans="2:11" x14ac:dyDescent="0.3">
      <c r="B65" s="43">
        <v>60</v>
      </c>
      <c r="C65" s="50">
        <v>253.5</v>
      </c>
      <c r="D65" s="27">
        <v>235.5</v>
      </c>
      <c r="E65" s="27">
        <v>220.5</v>
      </c>
      <c r="F65" s="27">
        <v>222</v>
      </c>
      <c r="G65" s="27">
        <v>214.5</v>
      </c>
      <c r="H65" s="57">
        <v>223.5</v>
      </c>
      <c r="I65" s="57">
        <v>241.5</v>
      </c>
      <c r="J65" s="57">
        <v>271.5</v>
      </c>
      <c r="K65" s="33">
        <v>300</v>
      </c>
    </row>
    <row r="66" spans="2:11" x14ac:dyDescent="0.3">
      <c r="B66" s="43">
        <v>61</v>
      </c>
      <c r="C66" s="50">
        <v>259.5</v>
      </c>
      <c r="D66" s="27">
        <v>256.5</v>
      </c>
      <c r="E66" s="27">
        <v>213</v>
      </c>
      <c r="F66" s="27">
        <v>223.5</v>
      </c>
      <c r="G66" s="27">
        <v>210</v>
      </c>
      <c r="H66" s="57">
        <v>229.5</v>
      </c>
      <c r="I66" s="57">
        <v>247.5</v>
      </c>
      <c r="J66" s="57">
        <v>270</v>
      </c>
      <c r="K66" s="33">
        <v>300</v>
      </c>
    </row>
    <row r="67" spans="2:11" x14ac:dyDescent="0.3">
      <c r="B67" s="43">
        <v>62</v>
      </c>
      <c r="C67" s="50">
        <v>256.5</v>
      </c>
      <c r="D67" s="27">
        <v>247.5</v>
      </c>
      <c r="E67" s="27">
        <v>204</v>
      </c>
      <c r="F67" s="27">
        <v>229.5</v>
      </c>
      <c r="G67" s="27">
        <v>220.5</v>
      </c>
      <c r="H67" s="57">
        <v>232.5</v>
      </c>
      <c r="I67" s="57">
        <v>244.5</v>
      </c>
      <c r="J67" s="57">
        <v>271.5</v>
      </c>
      <c r="K67" s="33">
        <v>300</v>
      </c>
    </row>
    <row r="68" spans="2:11" x14ac:dyDescent="0.3">
      <c r="B68" s="43">
        <v>63</v>
      </c>
      <c r="C68" s="50">
        <v>255</v>
      </c>
      <c r="D68" s="27">
        <v>247.5</v>
      </c>
      <c r="E68" s="27">
        <v>213</v>
      </c>
      <c r="F68" s="27">
        <v>214.5</v>
      </c>
      <c r="G68" s="27">
        <v>226.5</v>
      </c>
      <c r="H68" s="57">
        <v>220.5</v>
      </c>
      <c r="I68" s="57">
        <v>246</v>
      </c>
      <c r="J68" s="57">
        <v>270</v>
      </c>
      <c r="K68" s="33">
        <v>300</v>
      </c>
    </row>
    <row r="69" spans="2:11" x14ac:dyDescent="0.3">
      <c r="B69" s="43">
        <v>64</v>
      </c>
      <c r="C69" s="50">
        <v>231</v>
      </c>
      <c r="D69" s="27">
        <v>259.5</v>
      </c>
      <c r="E69" s="27">
        <v>216</v>
      </c>
      <c r="F69" s="27">
        <v>205.5</v>
      </c>
      <c r="G69" s="27">
        <v>207</v>
      </c>
      <c r="H69" s="57">
        <v>229.5</v>
      </c>
      <c r="I69" s="57">
        <v>241.5</v>
      </c>
      <c r="J69" s="57">
        <v>270</v>
      </c>
      <c r="K69" s="33">
        <v>300</v>
      </c>
    </row>
    <row r="70" spans="2:11" x14ac:dyDescent="0.3">
      <c r="B70" s="43">
        <v>65</v>
      </c>
      <c r="C70" s="50">
        <v>238.5</v>
      </c>
      <c r="D70" s="27">
        <v>249</v>
      </c>
      <c r="E70" s="27">
        <v>217.5</v>
      </c>
      <c r="F70" s="27">
        <v>210</v>
      </c>
      <c r="G70" s="27">
        <v>216</v>
      </c>
      <c r="H70" s="57">
        <v>225</v>
      </c>
      <c r="I70" s="57">
        <v>247.5</v>
      </c>
      <c r="J70" s="57">
        <v>270</v>
      </c>
      <c r="K70" s="33">
        <v>300</v>
      </c>
    </row>
    <row r="71" spans="2:11" x14ac:dyDescent="0.3">
      <c r="B71" s="43">
        <v>66</v>
      </c>
      <c r="C71" s="50">
        <v>237</v>
      </c>
      <c r="D71" s="27">
        <v>232.5</v>
      </c>
      <c r="E71" s="27">
        <v>237</v>
      </c>
      <c r="F71" s="27">
        <v>240</v>
      </c>
      <c r="G71" s="27">
        <v>210</v>
      </c>
      <c r="H71" s="57">
        <v>220.5</v>
      </c>
      <c r="I71" s="57">
        <v>241.5</v>
      </c>
      <c r="J71" s="57">
        <v>271.5</v>
      </c>
      <c r="K71" s="33">
        <v>300</v>
      </c>
    </row>
    <row r="72" spans="2:11" x14ac:dyDescent="0.3">
      <c r="B72" s="43">
        <v>67</v>
      </c>
      <c r="C72" s="50">
        <v>205.5</v>
      </c>
      <c r="D72" s="27">
        <v>213</v>
      </c>
      <c r="E72" s="27">
        <v>244.5</v>
      </c>
      <c r="F72" s="27">
        <v>196.5</v>
      </c>
      <c r="G72" s="27">
        <v>208.5</v>
      </c>
      <c r="H72" s="57">
        <v>223.5</v>
      </c>
      <c r="I72" s="57">
        <v>241.5</v>
      </c>
      <c r="J72" s="57">
        <v>270</v>
      </c>
      <c r="K72" s="33">
        <v>300</v>
      </c>
    </row>
    <row r="73" spans="2:11" x14ac:dyDescent="0.3">
      <c r="B73" s="43">
        <v>68</v>
      </c>
      <c r="C73" s="50">
        <v>235.5</v>
      </c>
      <c r="D73" s="27">
        <v>246</v>
      </c>
      <c r="E73" s="27">
        <v>246</v>
      </c>
      <c r="F73" s="27">
        <v>210</v>
      </c>
      <c r="G73" s="27">
        <v>213</v>
      </c>
      <c r="H73" s="57">
        <v>228</v>
      </c>
      <c r="I73" s="57">
        <v>250.5</v>
      </c>
      <c r="J73" s="57">
        <v>270</v>
      </c>
      <c r="K73" s="33">
        <v>300</v>
      </c>
    </row>
    <row r="74" spans="2:11" x14ac:dyDescent="0.3">
      <c r="B74" s="43">
        <v>69</v>
      </c>
      <c r="C74" s="50">
        <v>271.5</v>
      </c>
      <c r="D74" s="27">
        <v>226.5</v>
      </c>
      <c r="E74" s="27">
        <v>214.5</v>
      </c>
      <c r="F74" s="27">
        <v>210</v>
      </c>
      <c r="G74" s="27">
        <v>207</v>
      </c>
      <c r="H74" s="57">
        <v>231</v>
      </c>
      <c r="I74" s="57">
        <v>252</v>
      </c>
      <c r="J74" s="57">
        <v>271.5</v>
      </c>
      <c r="K74" s="33">
        <v>300</v>
      </c>
    </row>
    <row r="75" spans="2:11" x14ac:dyDescent="0.3">
      <c r="B75" s="43">
        <v>70</v>
      </c>
      <c r="C75" s="50">
        <v>273</v>
      </c>
      <c r="D75" s="27">
        <v>238.5</v>
      </c>
      <c r="E75" s="27">
        <v>220.5</v>
      </c>
      <c r="F75" s="27">
        <v>220.5</v>
      </c>
      <c r="G75" s="27">
        <v>216</v>
      </c>
      <c r="H75" s="57">
        <v>219</v>
      </c>
      <c r="I75" s="57">
        <v>244.5</v>
      </c>
      <c r="J75" s="57">
        <v>273</v>
      </c>
      <c r="K75" s="33">
        <v>300</v>
      </c>
    </row>
    <row r="76" spans="2:11" x14ac:dyDescent="0.3">
      <c r="B76" s="43">
        <v>71</v>
      </c>
      <c r="C76" s="50">
        <v>231</v>
      </c>
      <c r="D76" s="27">
        <v>225</v>
      </c>
      <c r="E76" s="27">
        <v>190.5</v>
      </c>
      <c r="F76" s="27">
        <v>208.5</v>
      </c>
      <c r="G76" s="27">
        <v>217.5</v>
      </c>
      <c r="H76" s="57">
        <v>222</v>
      </c>
      <c r="I76" s="57">
        <v>244.5</v>
      </c>
      <c r="J76" s="57">
        <v>270</v>
      </c>
      <c r="K76" s="33">
        <v>300</v>
      </c>
    </row>
    <row r="77" spans="2:11" x14ac:dyDescent="0.3">
      <c r="B77" s="43">
        <v>72</v>
      </c>
      <c r="C77" s="50">
        <v>256.5</v>
      </c>
      <c r="D77" s="27">
        <v>234</v>
      </c>
      <c r="E77" s="27">
        <v>244.5</v>
      </c>
      <c r="F77" s="27">
        <v>211.5</v>
      </c>
      <c r="G77" s="27">
        <v>232.5</v>
      </c>
      <c r="H77" s="57">
        <v>211.5</v>
      </c>
      <c r="I77" s="57">
        <v>240</v>
      </c>
      <c r="J77" s="57">
        <v>271.5</v>
      </c>
      <c r="K77" s="33">
        <v>300</v>
      </c>
    </row>
    <row r="78" spans="2:11" x14ac:dyDescent="0.3">
      <c r="B78" s="43">
        <v>73</v>
      </c>
      <c r="C78" s="50">
        <v>219</v>
      </c>
      <c r="D78" s="27">
        <v>219</v>
      </c>
      <c r="E78" s="27">
        <v>222</v>
      </c>
      <c r="F78" s="27">
        <v>217.5</v>
      </c>
      <c r="G78" s="27">
        <v>226.5</v>
      </c>
      <c r="H78" s="57">
        <v>226.5</v>
      </c>
      <c r="I78" s="57">
        <v>240</v>
      </c>
      <c r="J78" s="57">
        <v>270</v>
      </c>
      <c r="K78" s="33">
        <v>300</v>
      </c>
    </row>
    <row r="79" spans="2:11" x14ac:dyDescent="0.3">
      <c r="B79" s="43">
        <v>74</v>
      </c>
      <c r="C79" s="50">
        <v>222</v>
      </c>
      <c r="D79" s="27">
        <v>222</v>
      </c>
      <c r="E79" s="27">
        <v>234</v>
      </c>
      <c r="F79" s="27">
        <v>192</v>
      </c>
      <c r="G79" s="27">
        <v>223.5</v>
      </c>
      <c r="H79" s="57">
        <v>223.5</v>
      </c>
      <c r="I79" s="57">
        <v>243</v>
      </c>
      <c r="J79" s="57">
        <v>273</v>
      </c>
      <c r="K79" s="33">
        <v>300</v>
      </c>
    </row>
    <row r="80" spans="2:11" x14ac:dyDescent="0.3">
      <c r="B80" s="43">
        <v>75</v>
      </c>
      <c r="C80" s="50">
        <v>216</v>
      </c>
      <c r="D80" s="27">
        <v>223.5</v>
      </c>
      <c r="E80" s="27">
        <v>226.5</v>
      </c>
      <c r="F80" s="27">
        <v>217.5</v>
      </c>
      <c r="G80" s="27">
        <v>211.5</v>
      </c>
      <c r="H80" s="57">
        <v>229.5</v>
      </c>
      <c r="I80" s="57">
        <v>241.5</v>
      </c>
      <c r="J80" s="57">
        <v>271.5</v>
      </c>
      <c r="K80" s="33">
        <v>300</v>
      </c>
    </row>
    <row r="81" spans="2:11" x14ac:dyDescent="0.3">
      <c r="B81" s="43">
        <v>76</v>
      </c>
      <c r="C81" s="50">
        <v>216</v>
      </c>
      <c r="D81" s="27">
        <v>214.5</v>
      </c>
      <c r="E81" s="27">
        <v>219</v>
      </c>
      <c r="F81" s="27">
        <v>196.5</v>
      </c>
      <c r="G81" s="27">
        <v>219</v>
      </c>
      <c r="H81" s="57">
        <v>228</v>
      </c>
      <c r="I81" s="57">
        <v>243</v>
      </c>
      <c r="J81" s="57">
        <v>270</v>
      </c>
      <c r="K81" s="33">
        <v>300</v>
      </c>
    </row>
    <row r="82" spans="2:11" x14ac:dyDescent="0.3">
      <c r="B82" s="43">
        <v>77</v>
      </c>
      <c r="C82" s="50">
        <v>270</v>
      </c>
      <c r="D82" s="27">
        <v>226.5</v>
      </c>
      <c r="E82" s="27">
        <v>210</v>
      </c>
      <c r="F82" s="27">
        <v>223.5</v>
      </c>
      <c r="G82" s="27">
        <v>220.5</v>
      </c>
      <c r="H82" s="57">
        <v>222</v>
      </c>
      <c r="I82" s="57">
        <v>240</v>
      </c>
      <c r="J82" s="57">
        <v>270</v>
      </c>
      <c r="K82" s="33">
        <v>300</v>
      </c>
    </row>
    <row r="83" spans="2:11" x14ac:dyDescent="0.3">
      <c r="B83" s="43">
        <v>78</v>
      </c>
      <c r="C83" s="50">
        <v>225</v>
      </c>
      <c r="D83" s="27">
        <v>240</v>
      </c>
      <c r="E83" s="27">
        <v>207</v>
      </c>
      <c r="F83" s="27">
        <v>219</v>
      </c>
      <c r="G83" s="27">
        <v>207</v>
      </c>
      <c r="H83" s="57">
        <v>219</v>
      </c>
      <c r="I83" s="57">
        <v>243</v>
      </c>
      <c r="J83" s="57">
        <v>271.5</v>
      </c>
      <c r="K83" s="33">
        <v>300</v>
      </c>
    </row>
    <row r="84" spans="2:11" x14ac:dyDescent="0.3">
      <c r="B84" s="43">
        <v>79</v>
      </c>
      <c r="C84" s="50">
        <v>238.5</v>
      </c>
      <c r="D84" s="27">
        <v>220.5</v>
      </c>
      <c r="E84" s="27">
        <v>238.5</v>
      </c>
      <c r="F84" s="27">
        <v>202.5</v>
      </c>
      <c r="G84" s="27">
        <v>205.5</v>
      </c>
      <c r="H84" s="57">
        <v>226.5</v>
      </c>
      <c r="I84" s="57">
        <v>246</v>
      </c>
      <c r="J84" s="57">
        <v>270</v>
      </c>
      <c r="K84" s="33">
        <v>300</v>
      </c>
    </row>
    <row r="85" spans="2:11" x14ac:dyDescent="0.3">
      <c r="B85" s="43">
        <v>80</v>
      </c>
      <c r="C85" s="50">
        <v>213</v>
      </c>
      <c r="D85" s="27">
        <v>241.5</v>
      </c>
      <c r="E85" s="27">
        <v>211.5</v>
      </c>
      <c r="F85" s="27">
        <v>202.5</v>
      </c>
      <c r="G85" s="27">
        <v>207</v>
      </c>
      <c r="H85" s="57">
        <v>220.5</v>
      </c>
      <c r="I85" s="57">
        <v>244.5</v>
      </c>
      <c r="J85" s="57">
        <v>270</v>
      </c>
      <c r="K85" s="33">
        <v>300</v>
      </c>
    </row>
    <row r="86" spans="2:11" x14ac:dyDescent="0.3">
      <c r="B86" s="43">
        <v>81</v>
      </c>
      <c r="C86" s="50">
        <v>241.5</v>
      </c>
      <c r="D86" s="27">
        <v>222</v>
      </c>
      <c r="E86" s="27">
        <v>234</v>
      </c>
      <c r="F86" s="27">
        <v>205.5</v>
      </c>
      <c r="G86" s="27">
        <v>213</v>
      </c>
      <c r="H86" s="57">
        <v>219</v>
      </c>
      <c r="I86" s="57">
        <v>244.5</v>
      </c>
      <c r="J86" s="57">
        <v>270</v>
      </c>
      <c r="K86" s="33">
        <v>300</v>
      </c>
    </row>
    <row r="87" spans="2:11" x14ac:dyDescent="0.3">
      <c r="B87" s="43">
        <v>82</v>
      </c>
      <c r="C87" s="50">
        <v>213</v>
      </c>
      <c r="D87" s="27">
        <v>244.5</v>
      </c>
      <c r="E87" s="27">
        <v>229.5</v>
      </c>
      <c r="F87" s="27">
        <v>205.5</v>
      </c>
      <c r="G87" s="27">
        <v>225</v>
      </c>
      <c r="H87" s="57">
        <v>219</v>
      </c>
      <c r="I87" s="57">
        <v>243</v>
      </c>
      <c r="J87" s="57">
        <v>270</v>
      </c>
      <c r="K87" s="33">
        <v>300</v>
      </c>
    </row>
    <row r="88" spans="2:11" x14ac:dyDescent="0.3">
      <c r="B88" s="43">
        <v>83</v>
      </c>
      <c r="C88" s="50">
        <v>231</v>
      </c>
      <c r="D88" s="27">
        <v>229.5</v>
      </c>
      <c r="E88" s="27">
        <v>220.5</v>
      </c>
      <c r="F88" s="27">
        <v>205.5</v>
      </c>
      <c r="G88" s="27">
        <v>234</v>
      </c>
      <c r="H88" s="57">
        <v>223.5</v>
      </c>
      <c r="I88" s="57">
        <v>243</v>
      </c>
      <c r="J88" s="57">
        <v>271.5</v>
      </c>
      <c r="K88" s="33">
        <v>300</v>
      </c>
    </row>
    <row r="89" spans="2:11" x14ac:dyDescent="0.3">
      <c r="B89" s="43">
        <v>84</v>
      </c>
      <c r="C89" s="50">
        <v>250.5</v>
      </c>
      <c r="D89" s="27">
        <v>219</v>
      </c>
      <c r="E89" s="27">
        <v>217.5</v>
      </c>
      <c r="F89" s="27">
        <v>202.5</v>
      </c>
      <c r="G89" s="27">
        <v>232.5</v>
      </c>
      <c r="H89" s="57">
        <v>220.5</v>
      </c>
      <c r="I89" s="57">
        <v>240</v>
      </c>
      <c r="J89" s="57">
        <v>270</v>
      </c>
      <c r="K89" s="33">
        <v>300</v>
      </c>
    </row>
    <row r="90" spans="2:11" x14ac:dyDescent="0.3">
      <c r="B90" s="43">
        <v>85</v>
      </c>
      <c r="C90" s="50">
        <v>250.5</v>
      </c>
      <c r="D90" s="27">
        <v>234</v>
      </c>
      <c r="E90" s="27">
        <v>214.5</v>
      </c>
      <c r="F90" s="27">
        <v>241.5</v>
      </c>
      <c r="G90" s="27">
        <v>208.5</v>
      </c>
      <c r="H90" s="57">
        <v>216</v>
      </c>
      <c r="I90" s="57">
        <v>243</v>
      </c>
      <c r="J90" s="57">
        <v>271.5</v>
      </c>
      <c r="K90" s="33">
        <v>300</v>
      </c>
    </row>
    <row r="91" spans="2:11" x14ac:dyDescent="0.3">
      <c r="B91" s="43">
        <v>86</v>
      </c>
      <c r="C91" s="50">
        <v>244.5</v>
      </c>
      <c r="D91" s="27">
        <v>234</v>
      </c>
      <c r="E91" s="27">
        <v>237</v>
      </c>
      <c r="F91" s="27">
        <v>207</v>
      </c>
      <c r="G91" s="27">
        <v>208.5</v>
      </c>
      <c r="H91" s="57">
        <v>220.5</v>
      </c>
      <c r="I91" s="57">
        <v>244.5</v>
      </c>
      <c r="J91" s="57">
        <v>270</v>
      </c>
      <c r="K91" s="33">
        <v>300</v>
      </c>
    </row>
    <row r="92" spans="2:11" x14ac:dyDescent="0.3">
      <c r="B92" s="43">
        <v>87</v>
      </c>
      <c r="C92" s="50">
        <v>244.5</v>
      </c>
      <c r="D92" s="27">
        <v>246</v>
      </c>
      <c r="E92" s="27">
        <v>228</v>
      </c>
      <c r="F92" s="27">
        <v>211.5</v>
      </c>
      <c r="G92" s="27">
        <v>219</v>
      </c>
      <c r="H92" s="57">
        <v>216</v>
      </c>
      <c r="I92" s="57">
        <v>243</v>
      </c>
      <c r="J92" s="57">
        <v>270</v>
      </c>
      <c r="K92" s="33">
        <v>300</v>
      </c>
    </row>
    <row r="93" spans="2:11" x14ac:dyDescent="0.3">
      <c r="B93" s="43">
        <v>88</v>
      </c>
      <c r="C93" s="50">
        <v>220.5</v>
      </c>
      <c r="D93" s="27">
        <v>234</v>
      </c>
      <c r="E93" s="27">
        <v>232.5</v>
      </c>
      <c r="F93" s="27">
        <v>229.5</v>
      </c>
      <c r="G93" s="27">
        <v>222</v>
      </c>
      <c r="H93" s="57">
        <v>222</v>
      </c>
      <c r="I93" s="57">
        <v>244.5</v>
      </c>
      <c r="J93" s="57">
        <v>271.5</v>
      </c>
      <c r="K93" s="33">
        <v>300</v>
      </c>
    </row>
    <row r="94" spans="2:11" x14ac:dyDescent="0.3">
      <c r="B94" s="43">
        <v>89</v>
      </c>
      <c r="C94" s="50">
        <v>250.5</v>
      </c>
      <c r="D94" s="27">
        <v>222</v>
      </c>
      <c r="E94" s="27">
        <v>225</v>
      </c>
      <c r="F94" s="27">
        <v>201</v>
      </c>
      <c r="G94" s="27">
        <v>216</v>
      </c>
      <c r="H94" s="57">
        <v>231</v>
      </c>
      <c r="I94" s="57">
        <v>246</v>
      </c>
      <c r="J94" s="57">
        <v>270</v>
      </c>
      <c r="K94" s="33">
        <v>300</v>
      </c>
    </row>
    <row r="95" spans="2:11" x14ac:dyDescent="0.3">
      <c r="B95" s="43">
        <v>90</v>
      </c>
      <c r="C95" s="50">
        <v>228</v>
      </c>
      <c r="D95" s="27">
        <v>238.5</v>
      </c>
      <c r="E95" s="27">
        <v>208.5</v>
      </c>
      <c r="F95" s="27">
        <v>226.5</v>
      </c>
      <c r="G95" s="27">
        <v>217.5</v>
      </c>
      <c r="H95" s="57">
        <v>216</v>
      </c>
      <c r="I95" s="57">
        <v>243</v>
      </c>
      <c r="J95" s="57">
        <v>271.5</v>
      </c>
      <c r="K95" s="33">
        <v>300</v>
      </c>
    </row>
    <row r="96" spans="2:11" x14ac:dyDescent="0.3">
      <c r="B96" s="43">
        <v>91</v>
      </c>
      <c r="C96" s="50">
        <v>241.5</v>
      </c>
      <c r="D96" s="27">
        <v>232.5</v>
      </c>
      <c r="E96" s="27">
        <v>226.5</v>
      </c>
      <c r="F96" s="27">
        <v>208.5</v>
      </c>
      <c r="G96" s="27">
        <v>220.5</v>
      </c>
      <c r="H96" s="57">
        <v>228</v>
      </c>
      <c r="I96" s="57">
        <v>240</v>
      </c>
      <c r="J96" s="57">
        <v>271.5</v>
      </c>
      <c r="K96" s="33">
        <v>300</v>
      </c>
    </row>
    <row r="97" spans="2:11" x14ac:dyDescent="0.3">
      <c r="B97" s="43">
        <v>92</v>
      </c>
      <c r="C97" s="50">
        <v>232.5</v>
      </c>
      <c r="D97" s="27">
        <v>235.5</v>
      </c>
      <c r="E97" s="27">
        <v>202.5</v>
      </c>
      <c r="F97" s="27">
        <v>219</v>
      </c>
      <c r="G97" s="27">
        <v>213</v>
      </c>
      <c r="H97" s="57">
        <v>213</v>
      </c>
      <c r="I97" s="57">
        <v>240</v>
      </c>
      <c r="J97" s="57">
        <v>273</v>
      </c>
      <c r="K97" s="33">
        <v>300</v>
      </c>
    </row>
    <row r="98" spans="2:11" x14ac:dyDescent="0.3">
      <c r="B98" s="43">
        <v>93</v>
      </c>
      <c r="C98" s="50">
        <v>238.5</v>
      </c>
      <c r="D98" s="27">
        <v>232.5</v>
      </c>
      <c r="E98" s="27">
        <v>234</v>
      </c>
      <c r="F98" s="27">
        <v>210</v>
      </c>
      <c r="G98" s="27">
        <v>208.5</v>
      </c>
      <c r="H98" s="57">
        <v>232.5</v>
      </c>
      <c r="I98" s="57">
        <v>244.5</v>
      </c>
      <c r="J98" s="57">
        <v>270</v>
      </c>
      <c r="K98" s="33">
        <v>300</v>
      </c>
    </row>
    <row r="99" spans="2:11" x14ac:dyDescent="0.3">
      <c r="B99" s="43">
        <v>94</v>
      </c>
      <c r="C99" s="50">
        <v>240</v>
      </c>
      <c r="D99" s="27">
        <v>211.5</v>
      </c>
      <c r="E99" s="27">
        <v>217.5</v>
      </c>
      <c r="F99" s="27">
        <v>228</v>
      </c>
      <c r="G99" s="27">
        <v>208.5</v>
      </c>
      <c r="H99" s="57">
        <v>217.5</v>
      </c>
      <c r="I99" s="57">
        <v>244.5</v>
      </c>
      <c r="J99" s="57">
        <v>270</v>
      </c>
      <c r="K99" s="33">
        <v>300</v>
      </c>
    </row>
    <row r="100" spans="2:11" x14ac:dyDescent="0.3">
      <c r="B100" s="43">
        <v>95</v>
      </c>
      <c r="C100" s="50">
        <v>243</v>
      </c>
      <c r="D100" s="27">
        <v>223.5</v>
      </c>
      <c r="E100" s="27">
        <v>204</v>
      </c>
      <c r="F100" s="27">
        <v>208.5</v>
      </c>
      <c r="G100" s="27">
        <v>202.5</v>
      </c>
      <c r="H100" s="57">
        <v>229.5</v>
      </c>
      <c r="I100" s="57">
        <v>241.5</v>
      </c>
      <c r="J100" s="57">
        <v>270</v>
      </c>
      <c r="K100" s="33">
        <v>300</v>
      </c>
    </row>
    <row r="101" spans="2:11" x14ac:dyDescent="0.3">
      <c r="B101" s="43">
        <v>96</v>
      </c>
      <c r="C101" s="50">
        <v>249</v>
      </c>
      <c r="D101" s="27">
        <v>228</v>
      </c>
      <c r="E101" s="27">
        <v>198</v>
      </c>
      <c r="F101" s="27">
        <v>226.5</v>
      </c>
      <c r="G101" s="27">
        <v>208.5</v>
      </c>
      <c r="H101" s="57">
        <v>226.5</v>
      </c>
      <c r="I101" s="57">
        <v>243</v>
      </c>
      <c r="J101" s="57">
        <v>271.5</v>
      </c>
      <c r="K101" s="33">
        <v>300</v>
      </c>
    </row>
    <row r="102" spans="2:11" x14ac:dyDescent="0.3">
      <c r="B102" s="43">
        <v>97</v>
      </c>
      <c r="C102" s="50">
        <v>241.5</v>
      </c>
      <c r="D102" s="27">
        <v>228</v>
      </c>
      <c r="E102" s="27">
        <v>235.5</v>
      </c>
      <c r="F102" s="27">
        <v>214.5</v>
      </c>
      <c r="G102" s="27">
        <v>207</v>
      </c>
      <c r="H102" s="57">
        <v>225</v>
      </c>
      <c r="I102" s="57">
        <v>244.5</v>
      </c>
      <c r="J102" s="57">
        <v>271.5</v>
      </c>
      <c r="K102" s="33">
        <v>300</v>
      </c>
    </row>
    <row r="103" spans="2:11" x14ac:dyDescent="0.3">
      <c r="B103" s="43">
        <v>98</v>
      </c>
      <c r="C103" s="50">
        <v>246</v>
      </c>
      <c r="D103" s="27">
        <v>238.5</v>
      </c>
      <c r="E103" s="27">
        <v>205.5</v>
      </c>
      <c r="F103" s="27">
        <v>220.5</v>
      </c>
      <c r="G103" s="27">
        <v>223.5</v>
      </c>
      <c r="H103" s="57">
        <v>229.5</v>
      </c>
      <c r="I103" s="57">
        <v>247.5</v>
      </c>
      <c r="J103" s="57">
        <v>270</v>
      </c>
      <c r="K103" s="33">
        <v>300</v>
      </c>
    </row>
    <row r="104" spans="2:11" x14ac:dyDescent="0.3">
      <c r="B104" s="43">
        <v>99</v>
      </c>
      <c r="C104" s="50">
        <v>238.5</v>
      </c>
      <c r="D104" s="27">
        <v>231</v>
      </c>
      <c r="E104" s="27">
        <v>241.5</v>
      </c>
      <c r="F104" s="27">
        <v>232.5</v>
      </c>
      <c r="G104" s="27">
        <v>225</v>
      </c>
      <c r="H104" s="57">
        <v>219</v>
      </c>
      <c r="I104" s="57">
        <v>241.5</v>
      </c>
      <c r="J104" s="57">
        <v>271.5</v>
      </c>
      <c r="K104" s="33">
        <v>300</v>
      </c>
    </row>
    <row r="105" spans="2:11" x14ac:dyDescent="0.3">
      <c r="B105" s="43">
        <v>100</v>
      </c>
      <c r="C105" s="50">
        <v>231</v>
      </c>
      <c r="D105" s="27">
        <v>195</v>
      </c>
      <c r="E105" s="27">
        <v>208.5</v>
      </c>
      <c r="F105" s="27">
        <v>217.5</v>
      </c>
      <c r="G105" s="27">
        <v>214.5</v>
      </c>
      <c r="H105" s="57">
        <v>237</v>
      </c>
      <c r="I105" s="57">
        <v>247.5</v>
      </c>
      <c r="J105" s="57">
        <v>270</v>
      </c>
      <c r="K105" s="33">
        <v>300</v>
      </c>
    </row>
    <row r="106" spans="2:11" x14ac:dyDescent="0.3">
      <c r="B106" s="43">
        <v>101</v>
      </c>
      <c r="C106" s="50">
        <v>240</v>
      </c>
      <c r="D106" s="27">
        <v>241.5</v>
      </c>
      <c r="E106" s="27">
        <v>208.5</v>
      </c>
      <c r="F106" s="27">
        <v>201</v>
      </c>
      <c r="G106" s="27">
        <v>207</v>
      </c>
      <c r="H106" s="57">
        <v>225</v>
      </c>
      <c r="I106" s="57">
        <v>247.5</v>
      </c>
      <c r="J106" s="57">
        <v>271.5</v>
      </c>
      <c r="K106" s="33">
        <v>300</v>
      </c>
    </row>
    <row r="107" spans="2:11" x14ac:dyDescent="0.3">
      <c r="B107" s="43">
        <v>102</v>
      </c>
      <c r="C107" s="50">
        <v>232.5</v>
      </c>
      <c r="D107" s="27">
        <v>223.5</v>
      </c>
      <c r="E107" s="27">
        <v>228</v>
      </c>
      <c r="F107" s="27">
        <v>205.5</v>
      </c>
      <c r="G107" s="27">
        <v>211.5</v>
      </c>
      <c r="H107" s="57">
        <v>232.5</v>
      </c>
      <c r="I107" s="57">
        <v>244.5</v>
      </c>
      <c r="J107" s="57">
        <v>271.5</v>
      </c>
      <c r="K107" s="33">
        <v>300</v>
      </c>
    </row>
    <row r="108" spans="2:11" x14ac:dyDescent="0.3">
      <c r="B108" s="43">
        <v>103</v>
      </c>
      <c r="C108" s="50">
        <v>241.5</v>
      </c>
      <c r="D108" s="27">
        <v>250.5</v>
      </c>
      <c r="E108" s="27">
        <v>201</v>
      </c>
      <c r="F108" s="27">
        <v>219</v>
      </c>
      <c r="G108" s="27">
        <v>222</v>
      </c>
      <c r="H108" s="57">
        <v>237</v>
      </c>
      <c r="I108" s="57">
        <v>244.5</v>
      </c>
      <c r="J108" s="57">
        <v>270</v>
      </c>
      <c r="K108" s="33">
        <v>300</v>
      </c>
    </row>
    <row r="109" spans="2:11" x14ac:dyDescent="0.3">
      <c r="B109" s="43">
        <v>104</v>
      </c>
      <c r="C109" s="50">
        <v>255</v>
      </c>
      <c r="D109" s="27">
        <v>247.5</v>
      </c>
      <c r="E109" s="27">
        <v>225</v>
      </c>
      <c r="F109" s="27">
        <v>225</v>
      </c>
      <c r="G109" s="27">
        <v>205.5</v>
      </c>
      <c r="H109" s="57">
        <v>234</v>
      </c>
      <c r="I109" s="57">
        <v>243</v>
      </c>
      <c r="J109" s="57">
        <v>270</v>
      </c>
      <c r="K109" s="33">
        <v>300</v>
      </c>
    </row>
    <row r="110" spans="2:11" x14ac:dyDescent="0.3">
      <c r="B110" s="43">
        <v>105</v>
      </c>
      <c r="C110" s="50">
        <v>255</v>
      </c>
      <c r="D110" s="27">
        <v>213</v>
      </c>
      <c r="E110" s="27">
        <v>213</v>
      </c>
      <c r="F110" s="27">
        <v>208.5</v>
      </c>
      <c r="G110" s="27">
        <v>214.5</v>
      </c>
      <c r="H110" s="57">
        <v>217.5</v>
      </c>
      <c r="I110" s="57">
        <v>244.5</v>
      </c>
      <c r="J110" s="57">
        <v>270</v>
      </c>
      <c r="K110" s="33">
        <v>300</v>
      </c>
    </row>
    <row r="111" spans="2:11" x14ac:dyDescent="0.3">
      <c r="B111" s="43">
        <v>106</v>
      </c>
      <c r="C111" s="50">
        <v>229.5</v>
      </c>
      <c r="D111" s="27">
        <v>222</v>
      </c>
      <c r="E111" s="27">
        <v>223.5</v>
      </c>
      <c r="F111" s="27">
        <v>201</v>
      </c>
      <c r="G111" s="27">
        <v>207</v>
      </c>
      <c r="H111" s="57">
        <v>226.5</v>
      </c>
      <c r="I111" s="57">
        <v>244.5</v>
      </c>
      <c r="J111" s="57">
        <v>270</v>
      </c>
      <c r="K111" s="33">
        <v>300</v>
      </c>
    </row>
    <row r="112" spans="2:11" x14ac:dyDescent="0.3">
      <c r="B112" s="43">
        <v>107</v>
      </c>
      <c r="C112" s="50">
        <v>250.5</v>
      </c>
      <c r="D112" s="27">
        <v>226.5</v>
      </c>
      <c r="E112" s="27">
        <v>222</v>
      </c>
      <c r="F112" s="27">
        <v>214.5</v>
      </c>
      <c r="G112" s="27">
        <v>220.5</v>
      </c>
      <c r="H112" s="57">
        <v>226.5</v>
      </c>
      <c r="I112" s="57">
        <v>244.5</v>
      </c>
      <c r="J112" s="57">
        <v>270</v>
      </c>
      <c r="K112" s="33">
        <v>300</v>
      </c>
    </row>
    <row r="113" spans="2:11" x14ac:dyDescent="0.3">
      <c r="B113" s="43">
        <v>108</v>
      </c>
      <c r="C113" s="50">
        <v>256.5</v>
      </c>
      <c r="D113" s="27">
        <v>216</v>
      </c>
      <c r="E113" s="27">
        <v>219</v>
      </c>
      <c r="F113" s="27">
        <v>201</v>
      </c>
      <c r="G113" s="27">
        <v>213</v>
      </c>
      <c r="H113" s="57">
        <v>222</v>
      </c>
      <c r="I113" s="57">
        <v>241.5</v>
      </c>
      <c r="J113" s="57">
        <v>273</v>
      </c>
      <c r="K113" s="33">
        <v>300</v>
      </c>
    </row>
    <row r="114" spans="2:11" x14ac:dyDescent="0.3">
      <c r="B114" s="43">
        <v>109</v>
      </c>
      <c r="C114" s="50">
        <v>243</v>
      </c>
      <c r="D114" s="27">
        <v>210</v>
      </c>
      <c r="E114" s="27">
        <v>198</v>
      </c>
      <c r="F114" s="27">
        <v>210</v>
      </c>
      <c r="G114" s="27">
        <v>217.5</v>
      </c>
      <c r="H114" s="57">
        <v>222</v>
      </c>
      <c r="I114" s="57">
        <v>244.5</v>
      </c>
      <c r="J114" s="57">
        <v>271.5</v>
      </c>
      <c r="K114" s="33">
        <v>300</v>
      </c>
    </row>
    <row r="115" spans="2:11" x14ac:dyDescent="0.3">
      <c r="B115" s="43">
        <v>110</v>
      </c>
      <c r="C115" s="50">
        <v>238.5</v>
      </c>
      <c r="D115" s="27">
        <v>228</v>
      </c>
      <c r="E115" s="27">
        <v>222</v>
      </c>
      <c r="F115" s="27">
        <v>222</v>
      </c>
      <c r="G115" s="27">
        <v>202.5</v>
      </c>
      <c r="H115" s="57">
        <v>234</v>
      </c>
      <c r="I115" s="57">
        <v>247.5</v>
      </c>
      <c r="J115" s="57">
        <v>270</v>
      </c>
      <c r="K115" s="33">
        <v>300</v>
      </c>
    </row>
    <row r="116" spans="2:11" x14ac:dyDescent="0.3">
      <c r="B116" s="43">
        <v>111</v>
      </c>
      <c r="C116" s="50">
        <v>222</v>
      </c>
      <c r="D116" s="27">
        <v>211.5</v>
      </c>
      <c r="E116" s="27">
        <v>202.5</v>
      </c>
      <c r="F116" s="27">
        <v>204</v>
      </c>
      <c r="G116" s="27">
        <v>214.5</v>
      </c>
      <c r="H116" s="57">
        <v>217.5</v>
      </c>
      <c r="I116" s="57">
        <v>241.5</v>
      </c>
      <c r="J116" s="57">
        <v>271.5</v>
      </c>
      <c r="K116" s="33">
        <v>300</v>
      </c>
    </row>
    <row r="117" spans="2:11" x14ac:dyDescent="0.3">
      <c r="B117" s="43">
        <v>112</v>
      </c>
      <c r="C117" s="50">
        <v>228</v>
      </c>
      <c r="D117" s="27">
        <v>210</v>
      </c>
      <c r="E117" s="27">
        <v>204</v>
      </c>
      <c r="F117" s="27">
        <v>213</v>
      </c>
      <c r="G117" s="27">
        <v>235.5</v>
      </c>
      <c r="H117" s="57">
        <v>219</v>
      </c>
      <c r="I117" s="57">
        <v>250.5</v>
      </c>
      <c r="J117" s="57">
        <v>273</v>
      </c>
      <c r="K117" s="33">
        <v>300</v>
      </c>
    </row>
    <row r="118" spans="2:11" x14ac:dyDescent="0.3">
      <c r="B118" s="43">
        <v>113</v>
      </c>
      <c r="C118" s="50">
        <v>228</v>
      </c>
      <c r="D118" s="27">
        <v>219</v>
      </c>
      <c r="E118" s="27">
        <v>219</v>
      </c>
      <c r="F118" s="27">
        <v>216</v>
      </c>
      <c r="G118" s="27">
        <v>210</v>
      </c>
      <c r="H118" s="57">
        <v>231</v>
      </c>
      <c r="I118" s="57">
        <v>241.5</v>
      </c>
      <c r="J118" s="57">
        <v>271.5</v>
      </c>
      <c r="K118" s="33">
        <v>300</v>
      </c>
    </row>
    <row r="119" spans="2:11" x14ac:dyDescent="0.3">
      <c r="B119" s="43">
        <v>114</v>
      </c>
      <c r="C119" s="50">
        <v>226.5</v>
      </c>
      <c r="D119" s="27">
        <v>220.5</v>
      </c>
      <c r="E119" s="27">
        <v>235.5</v>
      </c>
      <c r="F119" s="27">
        <v>228</v>
      </c>
      <c r="G119" s="27">
        <v>204</v>
      </c>
      <c r="H119" s="57">
        <v>229.5</v>
      </c>
      <c r="I119" s="57">
        <v>244.5</v>
      </c>
      <c r="J119" s="57">
        <v>273</v>
      </c>
      <c r="K119" s="33">
        <v>300</v>
      </c>
    </row>
    <row r="120" spans="2:11" x14ac:dyDescent="0.3">
      <c r="B120" s="43">
        <v>115</v>
      </c>
      <c r="C120" s="50">
        <v>228</v>
      </c>
      <c r="D120" s="27">
        <v>210</v>
      </c>
      <c r="E120" s="27">
        <v>219</v>
      </c>
      <c r="F120" s="27">
        <v>217.5</v>
      </c>
      <c r="G120" s="27">
        <v>223.5</v>
      </c>
      <c r="H120" s="57">
        <v>222</v>
      </c>
      <c r="I120" s="57">
        <v>243</v>
      </c>
      <c r="J120" s="57">
        <v>270</v>
      </c>
      <c r="K120" s="33">
        <v>300</v>
      </c>
    </row>
    <row r="121" spans="2:11" x14ac:dyDescent="0.3">
      <c r="B121" s="43">
        <v>116</v>
      </c>
      <c r="C121" s="50">
        <v>231</v>
      </c>
      <c r="D121" s="27">
        <v>235.5</v>
      </c>
      <c r="E121" s="27">
        <v>238.5</v>
      </c>
      <c r="F121" s="27">
        <v>205.5</v>
      </c>
      <c r="G121" s="27">
        <v>213</v>
      </c>
      <c r="H121" s="57">
        <v>222</v>
      </c>
      <c r="I121" s="57">
        <v>246</v>
      </c>
      <c r="J121" s="57">
        <v>271.5</v>
      </c>
      <c r="K121" s="33">
        <v>300</v>
      </c>
    </row>
    <row r="122" spans="2:11" x14ac:dyDescent="0.3">
      <c r="B122" s="43">
        <v>117</v>
      </c>
      <c r="C122" s="50">
        <v>228</v>
      </c>
      <c r="D122" s="27">
        <v>231</v>
      </c>
      <c r="E122" s="27">
        <v>211.5</v>
      </c>
      <c r="F122" s="27">
        <v>210</v>
      </c>
      <c r="G122" s="27">
        <v>226.5</v>
      </c>
      <c r="H122" s="57">
        <v>232.5</v>
      </c>
      <c r="I122" s="57">
        <v>249</v>
      </c>
      <c r="J122" s="57">
        <v>270</v>
      </c>
      <c r="K122" s="33">
        <v>300</v>
      </c>
    </row>
    <row r="123" spans="2:11" x14ac:dyDescent="0.3">
      <c r="B123" s="43">
        <v>118</v>
      </c>
      <c r="C123" s="50">
        <v>255</v>
      </c>
      <c r="D123" s="27">
        <v>216</v>
      </c>
      <c r="E123" s="27">
        <v>202.5</v>
      </c>
      <c r="F123" s="27">
        <v>219</v>
      </c>
      <c r="G123" s="27">
        <v>229.5</v>
      </c>
      <c r="H123" s="57">
        <v>217.5</v>
      </c>
      <c r="I123" s="57">
        <v>249</v>
      </c>
      <c r="J123" s="57">
        <v>270</v>
      </c>
      <c r="K123" s="33">
        <v>300</v>
      </c>
    </row>
    <row r="124" spans="2:11" x14ac:dyDescent="0.3">
      <c r="B124" s="43">
        <v>119</v>
      </c>
      <c r="C124" s="50">
        <v>229.5</v>
      </c>
      <c r="D124" s="27">
        <v>246</v>
      </c>
      <c r="E124" s="27">
        <v>214.5</v>
      </c>
      <c r="F124" s="27">
        <v>201</v>
      </c>
      <c r="G124" s="27">
        <v>208.5</v>
      </c>
      <c r="H124" s="57">
        <v>231</v>
      </c>
      <c r="I124" s="57">
        <v>240</v>
      </c>
      <c r="J124" s="57">
        <v>270</v>
      </c>
      <c r="K124" s="33">
        <v>300</v>
      </c>
    </row>
    <row r="125" spans="2:11" x14ac:dyDescent="0.3">
      <c r="B125" s="43">
        <v>120</v>
      </c>
      <c r="C125" s="50">
        <v>237</v>
      </c>
      <c r="D125" s="27">
        <v>222</v>
      </c>
      <c r="E125" s="27">
        <v>211.5</v>
      </c>
      <c r="F125" s="27">
        <v>234</v>
      </c>
      <c r="G125" s="27">
        <v>213</v>
      </c>
      <c r="H125" s="57">
        <v>217.5</v>
      </c>
      <c r="I125" s="57">
        <v>250.5</v>
      </c>
      <c r="J125" s="57">
        <v>271.5</v>
      </c>
      <c r="K125" s="33">
        <v>300</v>
      </c>
    </row>
    <row r="126" spans="2:11" x14ac:dyDescent="0.3">
      <c r="B126" s="43">
        <v>121</v>
      </c>
      <c r="C126" s="50">
        <v>243</v>
      </c>
      <c r="D126" s="27">
        <v>189</v>
      </c>
      <c r="E126" s="27">
        <v>211.5</v>
      </c>
      <c r="F126" s="27">
        <v>220.5</v>
      </c>
      <c r="G126" s="27">
        <v>214.5</v>
      </c>
      <c r="H126" s="57">
        <v>220.5</v>
      </c>
      <c r="I126" s="57">
        <v>246</v>
      </c>
      <c r="J126" s="57">
        <v>271.5</v>
      </c>
      <c r="K126" s="33">
        <v>300</v>
      </c>
    </row>
    <row r="127" spans="2:11" x14ac:dyDescent="0.3">
      <c r="B127" s="43">
        <v>122</v>
      </c>
      <c r="C127" s="50">
        <v>255</v>
      </c>
      <c r="D127" s="27">
        <v>216</v>
      </c>
      <c r="E127" s="27">
        <v>246</v>
      </c>
      <c r="F127" s="27">
        <v>216</v>
      </c>
      <c r="G127" s="27">
        <v>217.5</v>
      </c>
      <c r="H127" s="57">
        <v>231</v>
      </c>
      <c r="I127" s="57">
        <v>243</v>
      </c>
      <c r="J127" s="57">
        <v>270</v>
      </c>
      <c r="K127" s="33">
        <v>300</v>
      </c>
    </row>
    <row r="128" spans="2:11" x14ac:dyDescent="0.3">
      <c r="B128" s="43">
        <v>123</v>
      </c>
      <c r="C128" s="50">
        <v>229.5</v>
      </c>
      <c r="D128" s="27">
        <v>226.5</v>
      </c>
      <c r="E128" s="27">
        <v>223.5</v>
      </c>
      <c r="F128" s="27">
        <v>216</v>
      </c>
      <c r="G128" s="27">
        <v>228</v>
      </c>
      <c r="H128" s="57">
        <v>219</v>
      </c>
      <c r="I128" s="57">
        <v>244.5</v>
      </c>
      <c r="J128" s="57">
        <v>270</v>
      </c>
      <c r="K128" s="33">
        <v>300</v>
      </c>
    </row>
    <row r="129" spans="2:11" x14ac:dyDescent="0.3">
      <c r="B129" s="43">
        <v>124</v>
      </c>
      <c r="C129" s="50">
        <v>220.5</v>
      </c>
      <c r="D129" s="27">
        <v>207</v>
      </c>
      <c r="E129" s="27">
        <v>217.5</v>
      </c>
      <c r="F129" s="27">
        <v>211.5</v>
      </c>
      <c r="G129" s="27">
        <v>216</v>
      </c>
      <c r="H129" s="57">
        <v>234</v>
      </c>
      <c r="I129" s="57">
        <v>246</v>
      </c>
      <c r="J129" s="57">
        <v>270</v>
      </c>
      <c r="K129" s="33">
        <v>300</v>
      </c>
    </row>
    <row r="130" spans="2:11" x14ac:dyDescent="0.3">
      <c r="B130" s="43">
        <v>125</v>
      </c>
      <c r="C130" s="50">
        <v>237</v>
      </c>
      <c r="D130" s="27">
        <v>217.5</v>
      </c>
      <c r="E130" s="27">
        <v>219</v>
      </c>
      <c r="F130" s="27">
        <v>229.5</v>
      </c>
      <c r="G130" s="27">
        <v>214.5</v>
      </c>
      <c r="H130" s="57">
        <v>229.5</v>
      </c>
      <c r="I130" s="57">
        <v>250.5</v>
      </c>
      <c r="J130" s="57">
        <v>270</v>
      </c>
      <c r="K130" s="33">
        <v>300</v>
      </c>
    </row>
    <row r="131" spans="2:11" x14ac:dyDescent="0.3">
      <c r="B131" s="43">
        <v>126</v>
      </c>
      <c r="C131" s="50">
        <v>208.5</v>
      </c>
      <c r="D131" s="27">
        <v>238.5</v>
      </c>
      <c r="E131" s="27">
        <v>201</v>
      </c>
      <c r="F131" s="27">
        <v>199.5</v>
      </c>
      <c r="G131" s="27">
        <v>213</v>
      </c>
      <c r="H131" s="57">
        <v>231</v>
      </c>
      <c r="I131" s="57">
        <v>241.5</v>
      </c>
      <c r="J131" s="57">
        <v>270</v>
      </c>
      <c r="K131" s="33">
        <v>300</v>
      </c>
    </row>
    <row r="132" spans="2:11" x14ac:dyDescent="0.3">
      <c r="B132" s="43">
        <v>127</v>
      </c>
      <c r="C132" s="50">
        <v>255</v>
      </c>
      <c r="D132" s="27">
        <v>247.5</v>
      </c>
      <c r="E132" s="27">
        <v>226.5</v>
      </c>
      <c r="F132" s="27">
        <v>210</v>
      </c>
      <c r="G132" s="27">
        <v>229.5</v>
      </c>
      <c r="H132" s="57">
        <v>228</v>
      </c>
      <c r="I132" s="57">
        <v>240</v>
      </c>
      <c r="J132" s="57">
        <v>270</v>
      </c>
      <c r="K132" s="33">
        <v>300</v>
      </c>
    </row>
    <row r="133" spans="2:11" x14ac:dyDescent="0.3">
      <c r="B133" s="43">
        <v>128</v>
      </c>
      <c r="C133" s="50">
        <v>252</v>
      </c>
      <c r="D133" s="27">
        <v>199.5</v>
      </c>
      <c r="E133" s="27">
        <v>207</v>
      </c>
      <c r="F133" s="27">
        <v>192</v>
      </c>
      <c r="G133" s="27">
        <v>213</v>
      </c>
      <c r="H133" s="57">
        <v>217.5</v>
      </c>
      <c r="I133" s="57">
        <v>240</v>
      </c>
      <c r="J133" s="57">
        <v>273</v>
      </c>
      <c r="K133" s="33">
        <v>300</v>
      </c>
    </row>
    <row r="134" spans="2:11" x14ac:dyDescent="0.3">
      <c r="B134" s="43">
        <v>129</v>
      </c>
      <c r="C134" s="50">
        <v>255</v>
      </c>
      <c r="D134" s="27">
        <v>208.5</v>
      </c>
      <c r="E134" s="27">
        <v>255</v>
      </c>
      <c r="F134" s="27">
        <v>199.5</v>
      </c>
      <c r="G134" s="27">
        <v>222</v>
      </c>
      <c r="H134" s="57">
        <v>228</v>
      </c>
      <c r="I134" s="57">
        <v>252</v>
      </c>
      <c r="J134" s="57">
        <v>271.5</v>
      </c>
      <c r="K134" s="33">
        <v>300</v>
      </c>
    </row>
    <row r="135" spans="2:11" x14ac:dyDescent="0.3">
      <c r="B135" s="43">
        <v>130</v>
      </c>
      <c r="C135" s="50">
        <v>252</v>
      </c>
      <c r="D135" s="27">
        <v>252</v>
      </c>
      <c r="E135" s="27">
        <v>214.5</v>
      </c>
      <c r="F135" s="27">
        <v>234</v>
      </c>
      <c r="G135" s="27">
        <v>204</v>
      </c>
      <c r="H135" s="57">
        <v>223.5</v>
      </c>
      <c r="I135" s="57">
        <v>244.5</v>
      </c>
      <c r="J135" s="57">
        <v>270</v>
      </c>
      <c r="K135" s="33">
        <v>300</v>
      </c>
    </row>
    <row r="136" spans="2:11" x14ac:dyDescent="0.3">
      <c r="B136" s="43">
        <v>131</v>
      </c>
      <c r="C136" s="50">
        <v>231</v>
      </c>
      <c r="D136" s="27">
        <v>199.5</v>
      </c>
      <c r="E136" s="27">
        <v>235.5</v>
      </c>
      <c r="F136" s="27">
        <v>222</v>
      </c>
      <c r="G136" s="27">
        <v>217.5</v>
      </c>
      <c r="H136" s="57">
        <v>222</v>
      </c>
      <c r="I136" s="57">
        <v>244.5</v>
      </c>
      <c r="J136" s="57">
        <v>270</v>
      </c>
      <c r="K136" s="33">
        <v>300</v>
      </c>
    </row>
    <row r="137" spans="2:11" x14ac:dyDescent="0.3">
      <c r="B137" s="43">
        <v>132</v>
      </c>
      <c r="C137" s="50">
        <v>226.5</v>
      </c>
      <c r="D137" s="27">
        <v>235.5</v>
      </c>
      <c r="E137" s="27">
        <v>229.5</v>
      </c>
      <c r="F137" s="27">
        <v>219</v>
      </c>
      <c r="G137" s="27">
        <v>213</v>
      </c>
      <c r="H137" s="57">
        <v>228</v>
      </c>
      <c r="I137" s="57">
        <v>247.5</v>
      </c>
      <c r="J137" s="57">
        <v>271.5</v>
      </c>
      <c r="K137" s="33">
        <v>300</v>
      </c>
    </row>
    <row r="138" spans="2:11" x14ac:dyDescent="0.3">
      <c r="B138" s="43">
        <v>133</v>
      </c>
      <c r="C138" s="50">
        <v>228</v>
      </c>
      <c r="D138" s="27">
        <v>220.5</v>
      </c>
      <c r="E138" s="27">
        <v>225</v>
      </c>
      <c r="F138" s="27">
        <v>217.5</v>
      </c>
      <c r="G138" s="27">
        <v>205.5</v>
      </c>
      <c r="H138" s="57">
        <v>226.5</v>
      </c>
      <c r="I138" s="57">
        <v>247.5</v>
      </c>
      <c r="J138" s="57">
        <v>271.5</v>
      </c>
      <c r="K138" s="33">
        <v>300</v>
      </c>
    </row>
    <row r="139" spans="2:11" x14ac:dyDescent="0.3">
      <c r="B139" s="43">
        <v>134</v>
      </c>
      <c r="C139" s="50">
        <v>262.5</v>
      </c>
      <c r="D139" s="27">
        <v>256.5</v>
      </c>
      <c r="E139" s="27">
        <v>234</v>
      </c>
      <c r="F139" s="27">
        <v>213</v>
      </c>
      <c r="G139" s="27">
        <v>207</v>
      </c>
      <c r="H139" s="57">
        <v>228</v>
      </c>
      <c r="I139" s="57">
        <v>246</v>
      </c>
      <c r="J139" s="57">
        <v>271.5</v>
      </c>
      <c r="K139" s="33">
        <v>300</v>
      </c>
    </row>
    <row r="140" spans="2:11" x14ac:dyDescent="0.3">
      <c r="B140" s="43">
        <v>135</v>
      </c>
      <c r="C140" s="50">
        <v>255</v>
      </c>
      <c r="D140" s="27">
        <v>217.5</v>
      </c>
      <c r="E140" s="27">
        <v>195</v>
      </c>
      <c r="F140" s="27">
        <v>213</v>
      </c>
      <c r="G140" s="27">
        <v>225</v>
      </c>
      <c r="H140" s="57">
        <v>223.5</v>
      </c>
      <c r="I140" s="57">
        <v>249</v>
      </c>
      <c r="J140" s="57">
        <v>270</v>
      </c>
      <c r="K140" s="33">
        <v>300</v>
      </c>
    </row>
    <row r="141" spans="2:11" x14ac:dyDescent="0.3">
      <c r="B141" s="43">
        <v>136</v>
      </c>
      <c r="C141" s="50">
        <v>261</v>
      </c>
      <c r="D141" s="27">
        <v>217.5</v>
      </c>
      <c r="E141" s="27">
        <v>222</v>
      </c>
      <c r="F141" s="27">
        <v>201</v>
      </c>
      <c r="G141" s="27">
        <v>210</v>
      </c>
      <c r="H141" s="57">
        <v>229.5</v>
      </c>
      <c r="I141" s="57">
        <v>243</v>
      </c>
      <c r="J141" s="57">
        <v>271.5</v>
      </c>
      <c r="K141" s="33">
        <v>300</v>
      </c>
    </row>
    <row r="142" spans="2:11" x14ac:dyDescent="0.3">
      <c r="B142" s="43">
        <v>137</v>
      </c>
      <c r="C142" s="50">
        <v>262.5</v>
      </c>
      <c r="D142" s="27">
        <v>232.5</v>
      </c>
      <c r="E142" s="27">
        <v>217.5</v>
      </c>
      <c r="F142" s="27">
        <v>210</v>
      </c>
      <c r="G142" s="27">
        <v>225</v>
      </c>
      <c r="H142" s="57">
        <v>219</v>
      </c>
      <c r="I142" s="57">
        <v>241.5</v>
      </c>
      <c r="J142" s="57">
        <v>271.5</v>
      </c>
      <c r="K142" s="33">
        <v>300</v>
      </c>
    </row>
    <row r="143" spans="2:11" x14ac:dyDescent="0.3">
      <c r="B143" s="43">
        <v>138</v>
      </c>
      <c r="C143" s="50">
        <v>222</v>
      </c>
      <c r="D143" s="27">
        <v>223.5</v>
      </c>
      <c r="E143" s="27">
        <v>217.5</v>
      </c>
      <c r="F143" s="27">
        <v>207</v>
      </c>
      <c r="G143" s="27">
        <v>225</v>
      </c>
      <c r="H143" s="57">
        <v>226.5</v>
      </c>
      <c r="I143" s="57">
        <v>241.5</v>
      </c>
      <c r="J143" s="57">
        <v>270</v>
      </c>
      <c r="K143" s="33">
        <v>300</v>
      </c>
    </row>
    <row r="144" spans="2:11" x14ac:dyDescent="0.3">
      <c r="B144" s="43">
        <v>139</v>
      </c>
      <c r="C144" s="50">
        <v>235.5</v>
      </c>
      <c r="D144" s="27">
        <v>220.5</v>
      </c>
      <c r="E144" s="27">
        <v>216</v>
      </c>
      <c r="F144" s="27">
        <v>214.5</v>
      </c>
      <c r="G144" s="27">
        <v>217.5</v>
      </c>
      <c r="H144" s="57">
        <v>226.5</v>
      </c>
      <c r="I144" s="57">
        <v>244.5</v>
      </c>
      <c r="J144" s="57">
        <v>271.5</v>
      </c>
      <c r="K144" s="33">
        <v>300</v>
      </c>
    </row>
    <row r="145" spans="2:11" x14ac:dyDescent="0.3">
      <c r="B145" s="43">
        <v>140</v>
      </c>
      <c r="C145" s="50">
        <v>231</v>
      </c>
      <c r="D145" s="27">
        <v>214.5</v>
      </c>
      <c r="E145" s="27">
        <v>189</v>
      </c>
      <c r="F145" s="27">
        <v>229.5</v>
      </c>
      <c r="G145" s="27">
        <v>232.5</v>
      </c>
      <c r="H145" s="57">
        <v>229.5</v>
      </c>
      <c r="I145" s="57">
        <v>243</v>
      </c>
      <c r="J145" s="57">
        <v>270</v>
      </c>
      <c r="K145" s="33">
        <v>300</v>
      </c>
    </row>
    <row r="146" spans="2:11" x14ac:dyDescent="0.3">
      <c r="B146" s="43">
        <v>141</v>
      </c>
      <c r="C146" s="50">
        <v>268.5</v>
      </c>
      <c r="D146" s="27">
        <v>235.5</v>
      </c>
      <c r="E146" s="27">
        <v>226.5</v>
      </c>
      <c r="F146" s="27">
        <v>241.5</v>
      </c>
      <c r="G146" s="27">
        <v>220.5</v>
      </c>
      <c r="H146" s="57">
        <v>234</v>
      </c>
      <c r="I146" s="57">
        <v>244.5</v>
      </c>
      <c r="J146" s="57">
        <v>270</v>
      </c>
      <c r="K146" s="33">
        <v>300</v>
      </c>
    </row>
    <row r="147" spans="2:11" x14ac:dyDescent="0.3">
      <c r="B147" s="43">
        <v>142</v>
      </c>
      <c r="C147" s="50">
        <v>238.5</v>
      </c>
      <c r="D147" s="27">
        <v>234</v>
      </c>
      <c r="E147" s="27">
        <v>219</v>
      </c>
      <c r="F147" s="27">
        <v>232.5</v>
      </c>
      <c r="G147" s="27">
        <v>202.5</v>
      </c>
      <c r="H147" s="57">
        <v>211.5</v>
      </c>
      <c r="I147" s="57">
        <v>244.5</v>
      </c>
      <c r="J147" s="57">
        <v>271.5</v>
      </c>
      <c r="K147" s="33">
        <v>300</v>
      </c>
    </row>
    <row r="148" spans="2:11" x14ac:dyDescent="0.3">
      <c r="B148" s="43">
        <v>143</v>
      </c>
      <c r="C148" s="50">
        <v>268.5</v>
      </c>
      <c r="D148" s="27">
        <v>231</v>
      </c>
      <c r="E148" s="27">
        <v>211.5</v>
      </c>
      <c r="F148" s="27">
        <v>211.5</v>
      </c>
      <c r="G148" s="27">
        <v>220.5</v>
      </c>
      <c r="H148" s="57">
        <v>228</v>
      </c>
      <c r="I148" s="57">
        <v>244.5</v>
      </c>
      <c r="J148" s="57">
        <v>270</v>
      </c>
      <c r="K148" s="33">
        <v>300</v>
      </c>
    </row>
    <row r="149" spans="2:11" x14ac:dyDescent="0.3">
      <c r="B149" s="43">
        <v>144</v>
      </c>
      <c r="C149" s="50">
        <v>226.5</v>
      </c>
      <c r="D149" s="27">
        <v>231</v>
      </c>
      <c r="E149" s="27">
        <v>214.5</v>
      </c>
      <c r="F149" s="27">
        <v>202.5</v>
      </c>
      <c r="G149" s="27">
        <v>220.5</v>
      </c>
      <c r="H149" s="57">
        <v>222</v>
      </c>
      <c r="I149" s="57">
        <v>241.5</v>
      </c>
      <c r="J149" s="57">
        <v>270</v>
      </c>
      <c r="K149" s="33">
        <v>300</v>
      </c>
    </row>
    <row r="150" spans="2:11" x14ac:dyDescent="0.3">
      <c r="B150" s="43">
        <v>145</v>
      </c>
      <c r="C150" s="50">
        <v>229.5</v>
      </c>
      <c r="D150" s="27">
        <v>228</v>
      </c>
      <c r="E150" s="27">
        <v>217.5</v>
      </c>
      <c r="F150" s="27">
        <v>228</v>
      </c>
      <c r="G150" s="27">
        <v>216</v>
      </c>
      <c r="H150" s="57">
        <v>219</v>
      </c>
      <c r="I150" s="57">
        <v>240</v>
      </c>
      <c r="J150" s="57">
        <v>271.5</v>
      </c>
      <c r="K150" s="33">
        <v>300</v>
      </c>
    </row>
    <row r="151" spans="2:11" x14ac:dyDescent="0.3">
      <c r="B151" s="43">
        <v>146</v>
      </c>
      <c r="C151" s="50">
        <v>240</v>
      </c>
      <c r="D151" s="27">
        <v>225</v>
      </c>
      <c r="E151" s="27">
        <v>211.5</v>
      </c>
      <c r="F151" s="27">
        <v>217.5</v>
      </c>
      <c r="G151" s="27">
        <v>204</v>
      </c>
      <c r="H151" s="57">
        <v>225</v>
      </c>
      <c r="I151" s="57">
        <v>244.5</v>
      </c>
      <c r="J151" s="57">
        <v>270</v>
      </c>
      <c r="K151" s="33">
        <v>300</v>
      </c>
    </row>
    <row r="152" spans="2:11" x14ac:dyDescent="0.3">
      <c r="B152" s="43">
        <v>147</v>
      </c>
      <c r="C152" s="50">
        <v>241.5</v>
      </c>
      <c r="D152" s="27">
        <v>240</v>
      </c>
      <c r="E152" s="27">
        <v>205.5</v>
      </c>
      <c r="F152" s="27">
        <v>235.5</v>
      </c>
      <c r="G152" s="27">
        <v>231</v>
      </c>
      <c r="H152" s="57">
        <v>225</v>
      </c>
      <c r="I152" s="57">
        <v>241.5</v>
      </c>
      <c r="J152" s="57">
        <v>270</v>
      </c>
      <c r="K152" s="33">
        <v>300</v>
      </c>
    </row>
    <row r="153" spans="2:11" x14ac:dyDescent="0.3">
      <c r="B153" s="43">
        <v>148</v>
      </c>
      <c r="C153" s="50">
        <v>217.5</v>
      </c>
      <c r="D153" s="27">
        <v>202.5</v>
      </c>
      <c r="E153" s="27">
        <v>204</v>
      </c>
      <c r="F153" s="27">
        <v>208.5</v>
      </c>
      <c r="G153" s="27">
        <v>202.5</v>
      </c>
      <c r="H153" s="57">
        <v>231</v>
      </c>
      <c r="I153" s="57">
        <v>241.5</v>
      </c>
      <c r="J153" s="57">
        <v>270</v>
      </c>
      <c r="K153" s="33">
        <v>300</v>
      </c>
    </row>
    <row r="154" spans="2:11" x14ac:dyDescent="0.3">
      <c r="B154" s="43">
        <v>149</v>
      </c>
      <c r="C154" s="50">
        <v>249</v>
      </c>
      <c r="D154" s="27">
        <v>219</v>
      </c>
      <c r="E154" s="27">
        <v>217.5</v>
      </c>
      <c r="F154" s="27">
        <v>204</v>
      </c>
      <c r="G154" s="27">
        <v>192</v>
      </c>
      <c r="H154" s="57">
        <v>216</v>
      </c>
      <c r="I154" s="57">
        <v>243</v>
      </c>
      <c r="J154" s="57">
        <v>270</v>
      </c>
      <c r="K154" s="33">
        <v>300</v>
      </c>
    </row>
    <row r="155" spans="2:11" x14ac:dyDescent="0.3">
      <c r="B155" s="43">
        <v>150</v>
      </c>
      <c r="C155" s="50">
        <v>255</v>
      </c>
      <c r="D155" s="27">
        <v>249</v>
      </c>
      <c r="E155" s="27">
        <v>205.5</v>
      </c>
      <c r="F155" s="27">
        <v>225</v>
      </c>
      <c r="G155" s="27">
        <v>219</v>
      </c>
      <c r="H155" s="57">
        <v>214.5</v>
      </c>
      <c r="I155" s="57">
        <v>241.5</v>
      </c>
      <c r="J155" s="57">
        <v>271.5</v>
      </c>
      <c r="K155" s="33">
        <v>300</v>
      </c>
    </row>
    <row r="156" spans="2:11" x14ac:dyDescent="0.3">
      <c r="B156" s="43">
        <v>151</v>
      </c>
      <c r="C156" s="50">
        <v>256.5</v>
      </c>
      <c r="D156" s="27">
        <v>232.5</v>
      </c>
      <c r="E156" s="27">
        <v>222</v>
      </c>
      <c r="F156" s="27">
        <v>222</v>
      </c>
      <c r="G156" s="27">
        <v>220.5</v>
      </c>
      <c r="H156" s="57">
        <v>220.5</v>
      </c>
      <c r="I156" s="57">
        <v>247.5</v>
      </c>
      <c r="J156" s="57">
        <v>270</v>
      </c>
      <c r="K156" s="33">
        <v>300</v>
      </c>
    </row>
    <row r="157" spans="2:11" x14ac:dyDescent="0.3">
      <c r="B157" s="43">
        <v>152</v>
      </c>
      <c r="C157" s="50">
        <v>219</v>
      </c>
      <c r="D157" s="27">
        <v>229.5</v>
      </c>
      <c r="E157" s="27">
        <v>208.5</v>
      </c>
      <c r="F157" s="27">
        <v>226.5</v>
      </c>
      <c r="G157" s="27">
        <v>205.5</v>
      </c>
      <c r="H157" s="57">
        <v>226.5</v>
      </c>
      <c r="I157" s="57">
        <v>244.5</v>
      </c>
      <c r="J157" s="57">
        <v>271.5</v>
      </c>
      <c r="K157" s="33">
        <v>300</v>
      </c>
    </row>
    <row r="158" spans="2:11" x14ac:dyDescent="0.3">
      <c r="B158" s="43">
        <v>153</v>
      </c>
      <c r="C158" s="50">
        <v>252</v>
      </c>
      <c r="D158" s="27">
        <v>225</v>
      </c>
      <c r="E158" s="27">
        <v>237</v>
      </c>
      <c r="F158" s="27">
        <v>214.5</v>
      </c>
      <c r="G158" s="27">
        <v>207</v>
      </c>
      <c r="H158" s="57">
        <v>229.5</v>
      </c>
      <c r="I158" s="57">
        <v>244.5</v>
      </c>
      <c r="J158" s="57">
        <v>273</v>
      </c>
      <c r="K158" s="33">
        <v>300</v>
      </c>
    </row>
    <row r="159" spans="2:11" x14ac:dyDescent="0.3">
      <c r="B159" s="43">
        <v>154</v>
      </c>
      <c r="C159" s="50">
        <v>238.5</v>
      </c>
      <c r="D159" s="27">
        <v>225</v>
      </c>
      <c r="E159" s="27">
        <v>226.5</v>
      </c>
      <c r="F159" s="27">
        <v>217.5</v>
      </c>
      <c r="G159" s="27">
        <v>210</v>
      </c>
      <c r="H159" s="57">
        <v>229.5</v>
      </c>
      <c r="I159" s="57">
        <v>241.5</v>
      </c>
      <c r="J159" s="57">
        <v>271.5</v>
      </c>
      <c r="K159" s="33">
        <v>300</v>
      </c>
    </row>
    <row r="160" spans="2:11" x14ac:dyDescent="0.3">
      <c r="B160" s="43">
        <v>155</v>
      </c>
      <c r="C160" s="50">
        <v>235.5</v>
      </c>
      <c r="D160" s="27">
        <v>228</v>
      </c>
      <c r="E160" s="27">
        <v>235.5</v>
      </c>
      <c r="F160" s="27">
        <v>213</v>
      </c>
      <c r="G160" s="27">
        <v>204</v>
      </c>
      <c r="H160" s="57">
        <v>231</v>
      </c>
      <c r="I160" s="57">
        <v>244.5</v>
      </c>
      <c r="J160" s="57">
        <v>270</v>
      </c>
      <c r="K160" s="33">
        <v>300</v>
      </c>
    </row>
    <row r="161" spans="2:11" x14ac:dyDescent="0.3">
      <c r="B161" s="43">
        <v>156</v>
      </c>
      <c r="C161" s="50">
        <v>225</v>
      </c>
      <c r="D161" s="27">
        <v>244.5</v>
      </c>
      <c r="E161" s="27">
        <v>201</v>
      </c>
      <c r="F161" s="27">
        <v>220.5</v>
      </c>
      <c r="G161" s="27">
        <v>214.5</v>
      </c>
      <c r="H161" s="57">
        <v>228</v>
      </c>
      <c r="I161" s="57">
        <v>244.5</v>
      </c>
      <c r="J161" s="57">
        <v>270</v>
      </c>
      <c r="K161" s="33">
        <v>300</v>
      </c>
    </row>
    <row r="162" spans="2:11" x14ac:dyDescent="0.3">
      <c r="B162" s="43">
        <v>157</v>
      </c>
      <c r="C162" s="50">
        <v>259.5</v>
      </c>
      <c r="D162" s="27">
        <v>252</v>
      </c>
      <c r="E162" s="27">
        <v>216</v>
      </c>
      <c r="F162" s="27">
        <v>219</v>
      </c>
      <c r="G162" s="27">
        <v>219</v>
      </c>
      <c r="H162" s="57">
        <v>228</v>
      </c>
      <c r="I162" s="57">
        <v>241.5</v>
      </c>
      <c r="J162" s="57">
        <v>270</v>
      </c>
      <c r="K162" s="33">
        <v>300</v>
      </c>
    </row>
    <row r="163" spans="2:11" x14ac:dyDescent="0.3">
      <c r="B163" s="43">
        <v>158</v>
      </c>
      <c r="C163" s="50">
        <v>253.5</v>
      </c>
      <c r="D163" s="27">
        <v>217.5</v>
      </c>
      <c r="E163" s="27">
        <v>211.5</v>
      </c>
      <c r="F163" s="27">
        <v>225</v>
      </c>
      <c r="G163" s="27">
        <v>207</v>
      </c>
      <c r="H163" s="57">
        <v>228</v>
      </c>
      <c r="I163" s="57">
        <v>246</v>
      </c>
      <c r="J163" s="57">
        <v>270</v>
      </c>
      <c r="K163" s="33">
        <v>300</v>
      </c>
    </row>
    <row r="164" spans="2:11" x14ac:dyDescent="0.3">
      <c r="B164" s="43">
        <v>159</v>
      </c>
      <c r="C164" s="50">
        <v>234</v>
      </c>
      <c r="D164" s="27">
        <v>235.5</v>
      </c>
      <c r="E164" s="27">
        <v>214.5</v>
      </c>
      <c r="F164" s="27">
        <v>220.5</v>
      </c>
      <c r="G164" s="27">
        <v>214.5</v>
      </c>
      <c r="H164" s="57">
        <v>225</v>
      </c>
      <c r="I164" s="57">
        <v>244.5</v>
      </c>
      <c r="J164" s="57">
        <v>270</v>
      </c>
      <c r="K164" s="33">
        <v>300</v>
      </c>
    </row>
    <row r="165" spans="2:11" x14ac:dyDescent="0.3">
      <c r="B165" s="43">
        <v>160</v>
      </c>
      <c r="C165" s="50">
        <v>220.5</v>
      </c>
      <c r="D165" s="27">
        <v>238.5</v>
      </c>
      <c r="E165" s="27">
        <v>219</v>
      </c>
      <c r="F165" s="27">
        <v>216</v>
      </c>
      <c r="G165" s="27">
        <v>211.5</v>
      </c>
      <c r="H165" s="57">
        <v>222</v>
      </c>
      <c r="I165" s="57">
        <v>249</v>
      </c>
      <c r="J165" s="57">
        <v>273</v>
      </c>
      <c r="K165" s="33">
        <v>300</v>
      </c>
    </row>
    <row r="166" spans="2:11" x14ac:dyDescent="0.3">
      <c r="B166" s="43">
        <v>161</v>
      </c>
      <c r="C166" s="50">
        <v>216</v>
      </c>
      <c r="D166" s="27">
        <v>210</v>
      </c>
      <c r="E166" s="27">
        <v>250.5</v>
      </c>
      <c r="F166" s="27">
        <v>193.5</v>
      </c>
      <c r="G166" s="27">
        <v>196.5</v>
      </c>
      <c r="H166" s="57">
        <v>229.5</v>
      </c>
      <c r="I166" s="57">
        <v>246</v>
      </c>
      <c r="J166" s="57">
        <v>270</v>
      </c>
      <c r="K166" s="33">
        <v>300</v>
      </c>
    </row>
    <row r="167" spans="2:11" x14ac:dyDescent="0.3">
      <c r="B167" s="43">
        <v>162</v>
      </c>
      <c r="C167" s="50">
        <v>211.5</v>
      </c>
      <c r="D167" s="27">
        <v>229.5</v>
      </c>
      <c r="E167" s="27">
        <v>231</v>
      </c>
      <c r="F167" s="27">
        <v>220.5</v>
      </c>
      <c r="G167" s="27">
        <v>205.5</v>
      </c>
      <c r="H167" s="57">
        <v>223.5</v>
      </c>
      <c r="I167" s="57">
        <v>244.5</v>
      </c>
      <c r="J167" s="57">
        <v>273</v>
      </c>
      <c r="K167" s="33">
        <v>300</v>
      </c>
    </row>
    <row r="168" spans="2:11" x14ac:dyDescent="0.3">
      <c r="B168" s="43">
        <v>163</v>
      </c>
      <c r="C168" s="50">
        <v>235.5</v>
      </c>
      <c r="D168" s="27">
        <v>231</v>
      </c>
      <c r="E168" s="27">
        <v>207</v>
      </c>
      <c r="F168" s="27">
        <v>208.5</v>
      </c>
      <c r="G168" s="27">
        <v>225</v>
      </c>
      <c r="H168" s="57">
        <v>222</v>
      </c>
      <c r="I168" s="57">
        <v>243</v>
      </c>
      <c r="J168" s="57">
        <v>273</v>
      </c>
      <c r="K168" s="33">
        <v>300</v>
      </c>
    </row>
    <row r="169" spans="2:11" x14ac:dyDescent="0.3">
      <c r="B169" s="43">
        <v>164</v>
      </c>
      <c r="C169" s="50">
        <v>231</v>
      </c>
      <c r="D169" s="27">
        <v>210</v>
      </c>
      <c r="E169" s="27">
        <v>225</v>
      </c>
      <c r="F169" s="27">
        <v>216</v>
      </c>
      <c r="G169" s="27">
        <v>208.5</v>
      </c>
      <c r="H169" s="57">
        <v>219</v>
      </c>
      <c r="I169" s="57">
        <v>243</v>
      </c>
      <c r="J169" s="57">
        <v>271.5</v>
      </c>
      <c r="K169" s="33">
        <v>300</v>
      </c>
    </row>
    <row r="170" spans="2:11" x14ac:dyDescent="0.3">
      <c r="B170" s="43">
        <v>165</v>
      </c>
      <c r="C170" s="50">
        <v>210</v>
      </c>
      <c r="D170" s="27">
        <v>226.5</v>
      </c>
      <c r="E170" s="27">
        <v>210</v>
      </c>
      <c r="F170" s="27">
        <v>220.5</v>
      </c>
      <c r="G170" s="27">
        <v>234</v>
      </c>
      <c r="H170" s="57">
        <v>226.5</v>
      </c>
      <c r="I170" s="57">
        <v>243</v>
      </c>
      <c r="J170" s="57">
        <v>270</v>
      </c>
      <c r="K170" s="33">
        <v>300</v>
      </c>
    </row>
    <row r="171" spans="2:11" x14ac:dyDescent="0.3">
      <c r="B171" s="43">
        <v>166</v>
      </c>
      <c r="C171" s="50">
        <v>240</v>
      </c>
      <c r="D171" s="27">
        <v>247.5</v>
      </c>
      <c r="E171" s="27">
        <v>210</v>
      </c>
      <c r="F171" s="27">
        <v>232.5</v>
      </c>
      <c r="G171" s="27">
        <v>222</v>
      </c>
      <c r="H171" s="57">
        <v>223.5</v>
      </c>
      <c r="I171" s="57">
        <v>243</v>
      </c>
      <c r="J171" s="57">
        <v>270</v>
      </c>
      <c r="K171" s="33">
        <v>300</v>
      </c>
    </row>
    <row r="172" spans="2:11" x14ac:dyDescent="0.3">
      <c r="B172" s="43">
        <v>167</v>
      </c>
      <c r="C172" s="50">
        <v>258</v>
      </c>
      <c r="D172" s="27">
        <v>199.5</v>
      </c>
      <c r="E172" s="27">
        <v>229.5</v>
      </c>
      <c r="F172" s="27">
        <v>222</v>
      </c>
      <c r="G172" s="27">
        <v>222</v>
      </c>
      <c r="H172" s="57">
        <v>222</v>
      </c>
      <c r="I172" s="57">
        <v>244.5</v>
      </c>
      <c r="J172" s="57">
        <v>270</v>
      </c>
      <c r="K172" s="33">
        <v>300</v>
      </c>
    </row>
    <row r="173" spans="2:11" x14ac:dyDescent="0.3">
      <c r="B173" s="43">
        <v>168</v>
      </c>
      <c r="C173" s="50">
        <v>256.5</v>
      </c>
      <c r="D173" s="27">
        <v>232.5</v>
      </c>
      <c r="E173" s="27">
        <v>240</v>
      </c>
      <c r="F173" s="27">
        <v>226.5</v>
      </c>
      <c r="G173" s="27">
        <v>210</v>
      </c>
      <c r="H173" s="57">
        <v>231</v>
      </c>
      <c r="I173" s="57">
        <v>246</v>
      </c>
      <c r="J173" s="57">
        <v>270</v>
      </c>
      <c r="K173" s="33">
        <v>300</v>
      </c>
    </row>
    <row r="174" spans="2:11" x14ac:dyDescent="0.3">
      <c r="B174" s="43">
        <v>169</v>
      </c>
      <c r="C174" s="50">
        <v>240</v>
      </c>
      <c r="D174" s="27">
        <v>234</v>
      </c>
      <c r="E174" s="27">
        <v>205.5</v>
      </c>
      <c r="F174" s="27">
        <v>225</v>
      </c>
      <c r="G174" s="27">
        <v>201</v>
      </c>
      <c r="H174" s="57">
        <v>231</v>
      </c>
      <c r="I174" s="57">
        <v>244.5</v>
      </c>
      <c r="J174" s="57">
        <v>271.5</v>
      </c>
      <c r="K174" s="33">
        <v>300</v>
      </c>
    </row>
    <row r="175" spans="2:11" x14ac:dyDescent="0.3">
      <c r="B175" s="43">
        <v>170</v>
      </c>
      <c r="C175" s="50">
        <v>228</v>
      </c>
      <c r="D175" s="27">
        <v>238.5</v>
      </c>
      <c r="E175" s="27">
        <v>213</v>
      </c>
      <c r="F175" s="27">
        <v>222</v>
      </c>
      <c r="G175" s="27">
        <v>228</v>
      </c>
      <c r="H175" s="57">
        <v>220.5</v>
      </c>
      <c r="I175" s="57">
        <v>244.5</v>
      </c>
      <c r="J175" s="57">
        <v>271.5</v>
      </c>
      <c r="K175" s="33">
        <v>300</v>
      </c>
    </row>
    <row r="176" spans="2:11" x14ac:dyDescent="0.3">
      <c r="B176" s="43">
        <v>171</v>
      </c>
      <c r="C176" s="50">
        <v>243</v>
      </c>
      <c r="D176" s="27">
        <v>204</v>
      </c>
      <c r="E176" s="27">
        <v>217.5</v>
      </c>
      <c r="F176" s="27">
        <v>202.5</v>
      </c>
      <c r="G176" s="27">
        <v>210</v>
      </c>
      <c r="H176" s="57">
        <v>229.5</v>
      </c>
      <c r="I176" s="57">
        <v>246</v>
      </c>
      <c r="J176" s="57">
        <v>270</v>
      </c>
      <c r="K176" s="33">
        <v>300</v>
      </c>
    </row>
    <row r="177" spans="2:11" x14ac:dyDescent="0.3">
      <c r="B177" s="43">
        <v>172</v>
      </c>
      <c r="C177" s="50">
        <v>241.5</v>
      </c>
      <c r="D177" s="27">
        <v>252</v>
      </c>
      <c r="E177" s="27">
        <v>207</v>
      </c>
      <c r="F177" s="27">
        <v>189</v>
      </c>
      <c r="G177" s="27">
        <v>208.5</v>
      </c>
      <c r="H177" s="57">
        <v>225</v>
      </c>
      <c r="I177" s="57">
        <v>244.5</v>
      </c>
      <c r="J177" s="57">
        <v>271.5</v>
      </c>
      <c r="K177" s="33">
        <v>300</v>
      </c>
    </row>
    <row r="178" spans="2:11" x14ac:dyDescent="0.3">
      <c r="B178" s="43">
        <v>173</v>
      </c>
      <c r="C178" s="50">
        <v>246</v>
      </c>
      <c r="D178" s="27">
        <v>208.5</v>
      </c>
      <c r="E178" s="27">
        <v>220.5</v>
      </c>
      <c r="F178" s="27">
        <v>211.5</v>
      </c>
      <c r="G178" s="27">
        <v>216</v>
      </c>
      <c r="H178" s="57">
        <v>225</v>
      </c>
      <c r="I178" s="57">
        <v>246</v>
      </c>
      <c r="J178" s="57">
        <v>271.5</v>
      </c>
      <c r="K178" s="33">
        <v>300</v>
      </c>
    </row>
    <row r="179" spans="2:11" x14ac:dyDescent="0.3">
      <c r="B179" s="43">
        <v>174</v>
      </c>
      <c r="C179" s="50">
        <v>268.5</v>
      </c>
      <c r="D179" s="27">
        <v>232.5</v>
      </c>
      <c r="E179" s="27">
        <v>237</v>
      </c>
      <c r="F179" s="27">
        <v>208.5</v>
      </c>
      <c r="G179" s="27">
        <v>211.5</v>
      </c>
      <c r="H179" s="57">
        <v>219</v>
      </c>
      <c r="I179" s="57">
        <v>244.5</v>
      </c>
      <c r="J179" s="57">
        <v>270</v>
      </c>
      <c r="K179" s="33">
        <v>300</v>
      </c>
    </row>
    <row r="180" spans="2:11" x14ac:dyDescent="0.3">
      <c r="B180" s="43">
        <v>175</v>
      </c>
      <c r="C180" s="50">
        <v>256.5</v>
      </c>
      <c r="D180" s="27">
        <v>244.5</v>
      </c>
      <c r="E180" s="27">
        <v>202.5</v>
      </c>
      <c r="F180" s="27">
        <v>201</v>
      </c>
      <c r="G180" s="27">
        <v>210</v>
      </c>
      <c r="H180" s="57">
        <v>219</v>
      </c>
      <c r="I180" s="57">
        <v>246</v>
      </c>
      <c r="J180" s="57">
        <v>271.5</v>
      </c>
      <c r="K180" s="33">
        <v>300</v>
      </c>
    </row>
    <row r="181" spans="2:11" x14ac:dyDescent="0.3">
      <c r="B181" s="43">
        <v>176</v>
      </c>
      <c r="C181" s="50">
        <v>223.5</v>
      </c>
      <c r="D181" s="27">
        <v>229.5</v>
      </c>
      <c r="E181" s="27">
        <v>198</v>
      </c>
      <c r="F181" s="27">
        <v>225</v>
      </c>
      <c r="G181" s="27">
        <v>208.5</v>
      </c>
      <c r="H181" s="57">
        <v>226.5</v>
      </c>
      <c r="I181" s="57">
        <v>246</v>
      </c>
      <c r="J181" s="57">
        <v>271.5</v>
      </c>
      <c r="K181" s="33">
        <v>300</v>
      </c>
    </row>
    <row r="182" spans="2:11" x14ac:dyDescent="0.3">
      <c r="B182" s="43">
        <v>177</v>
      </c>
      <c r="C182" s="50">
        <v>235.5</v>
      </c>
      <c r="D182" s="27">
        <v>220.5</v>
      </c>
      <c r="E182" s="27">
        <v>240</v>
      </c>
      <c r="F182" s="27">
        <v>208.5</v>
      </c>
      <c r="G182" s="27">
        <v>211.5</v>
      </c>
      <c r="H182" s="57">
        <v>225</v>
      </c>
      <c r="I182" s="57">
        <v>249</v>
      </c>
      <c r="J182" s="57">
        <v>270</v>
      </c>
      <c r="K182" s="33">
        <v>300</v>
      </c>
    </row>
    <row r="183" spans="2:11" x14ac:dyDescent="0.3">
      <c r="B183" s="43">
        <v>178</v>
      </c>
      <c r="C183" s="50">
        <v>229.5</v>
      </c>
      <c r="D183" s="27">
        <v>211.5</v>
      </c>
      <c r="E183" s="27">
        <v>228</v>
      </c>
      <c r="F183" s="27">
        <v>228</v>
      </c>
      <c r="G183" s="27">
        <v>217.5</v>
      </c>
      <c r="H183" s="57">
        <v>229.5</v>
      </c>
      <c r="I183" s="57">
        <v>244.5</v>
      </c>
      <c r="J183" s="57">
        <v>271.5</v>
      </c>
      <c r="K183" s="33">
        <v>300</v>
      </c>
    </row>
    <row r="184" spans="2:11" x14ac:dyDescent="0.3">
      <c r="B184" s="43">
        <v>179</v>
      </c>
      <c r="C184" s="50">
        <v>255</v>
      </c>
      <c r="D184" s="27">
        <v>202.5</v>
      </c>
      <c r="E184" s="27">
        <v>214.5</v>
      </c>
      <c r="F184" s="27">
        <v>220.5</v>
      </c>
      <c r="G184" s="27">
        <v>207</v>
      </c>
      <c r="H184" s="57">
        <v>232.5</v>
      </c>
      <c r="I184" s="57">
        <v>241.5</v>
      </c>
      <c r="J184" s="57">
        <v>271.5</v>
      </c>
      <c r="K184" s="33">
        <v>300</v>
      </c>
    </row>
    <row r="185" spans="2:11" x14ac:dyDescent="0.3">
      <c r="B185" s="43">
        <v>180</v>
      </c>
      <c r="C185" s="50">
        <v>241.5</v>
      </c>
      <c r="D185" s="27">
        <v>207</v>
      </c>
      <c r="E185" s="27">
        <v>213</v>
      </c>
      <c r="F185" s="27">
        <v>204</v>
      </c>
      <c r="G185" s="27">
        <v>229.5</v>
      </c>
      <c r="H185" s="57">
        <v>225</v>
      </c>
      <c r="I185" s="57">
        <v>241.5</v>
      </c>
      <c r="J185" s="57">
        <v>271.5</v>
      </c>
      <c r="K185" s="33">
        <v>300</v>
      </c>
    </row>
    <row r="186" spans="2:11" x14ac:dyDescent="0.3">
      <c r="B186" s="43">
        <v>181</v>
      </c>
      <c r="C186" s="50">
        <v>241.5</v>
      </c>
      <c r="D186" s="27">
        <v>229.5</v>
      </c>
      <c r="E186" s="27">
        <v>222</v>
      </c>
      <c r="F186" s="27">
        <v>207</v>
      </c>
      <c r="G186" s="27">
        <v>232.5</v>
      </c>
      <c r="H186" s="57">
        <v>225</v>
      </c>
      <c r="I186" s="57">
        <v>244.5</v>
      </c>
      <c r="J186" s="57">
        <v>271.5</v>
      </c>
      <c r="K186" s="33">
        <v>300</v>
      </c>
    </row>
    <row r="187" spans="2:11" x14ac:dyDescent="0.3">
      <c r="B187" s="43">
        <v>182</v>
      </c>
      <c r="C187" s="50">
        <v>250.5</v>
      </c>
      <c r="D187" s="27">
        <v>232.5</v>
      </c>
      <c r="E187" s="27">
        <v>220.5</v>
      </c>
      <c r="F187" s="27">
        <v>222</v>
      </c>
      <c r="G187" s="27">
        <v>222</v>
      </c>
      <c r="H187" s="57">
        <v>219</v>
      </c>
      <c r="I187" s="57">
        <v>240</v>
      </c>
      <c r="J187" s="57">
        <v>271.5</v>
      </c>
      <c r="K187" s="33">
        <v>300</v>
      </c>
    </row>
    <row r="188" spans="2:11" x14ac:dyDescent="0.3">
      <c r="B188" s="43">
        <v>183</v>
      </c>
      <c r="C188" s="50">
        <v>244.5</v>
      </c>
      <c r="D188" s="27">
        <v>228</v>
      </c>
      <c r="E188" s="27">
        <v>211.5</v>
      </c>
      <c r="F188" s="27">
        <v>208.5</v>
      </c>
      <c r="G188" s="27">
        <v>213</v>
      </c>
      <c r="H188" s="57">
        <v>222</v>
      </c>
      <c r="I188" s="57">
        <v>243</v>
      </c>
      <c r="J188" s="57">
        <v>271.5</v>
      </c>
      <c r="K188" s="33">
        <v>300</v>
      </c>
    </row>
    <row r="189" spans="2:11" x14ac:dyDescent="0.3">
      <c r="B189" s="43">
        <v>184</v>
      </c>
      <c r="C189" s="50">
        <v>219</v>
      </c>
      <c r="D189" s="27">
        <v>219</v>
      </c>
      <c r="E189" s="27">
        <v>205.5</v>
      </c>
      <c r="F189" s="27">
        <v>219</v>
      </c>
      <c r="G189" s="27">
        <v>216</v>
      </c>
      <c r="H189" s="57">
        <v>222</v>
      </c>
      <c r="I189" s="57">
        <v>247.5</v>
      </c>
      <c r="J189" s="57">
        <v>271.5</v>
      </c>
      <c r="K189" s="33">
        <v>300</v>
      </c>
    </row>
    <row r="190" spans="2:11" x14ac:dyDescent="0.3">
      <c r="B190" s="43">
        <v>185</v>
      </c>
      <c r="C190" s="50">
        <v>253.5</v>
      </c>
      <c r="D190" s="27">
        <v>238.5</v>
      </c>
      <c r="E190" s="27">
        <v>216</v>
      </c>
      <c r="F190" s="27">
        <v>211.5</v>
      </c>
      <c r="G190" s="27">
        <v>207</v>
      </c>
      <c r="H190" s="57">
        <v>229.5</v>
      </c>
      <c r="I190" s="57">
        <v>241.5</v>
      </c>
      <c r="J190" s="57">
        <v>270</v>
      </c>
      <c r="K190" s="33">
        <v>300</v>
      </c>
    </row>
    <row r="191" spans="2:11" x14ac:dyDescent="0.3">
      <c r="B191" s="43">
        <v>186</v>
      </c>
      <c r="C191" s="50">
        <v>228</v>
      </c>
      <c r="D191" s="27">
        <v>217.5</v>
      </c>
      <c r="E191" s="27">
        <v>205.5</v>
      </c>
      <c r="F191" s="27">
        <v>220.5</v>
      </c>
      <c r="G191" s="27">
        <v>222</v>
      </c>
      <c r="H191" s="57">
        <v>231</v>
      </c>
      <c r="I191" s="57">
        <v>243</v>
      </c>
      <c r="J191" s="57">
        <v>270</v>
      </c>
      <c r="K191" s="33">
        <v>300</v>
      </c>
    </row>
    <row r="192" spans="2:11" x14ac:dyDescent="0.3">
      <c r="B192" s="43">
        <v>187</v>
      </c>
      <c r="C192" s="50">
        <v>237</v>
      </c>
      <c r="D192" s="27">
        <v>223.5</v>
      </c>
      <c r="E192" s="27">
        <v>193.5</v>
      </c>
      <c r="F192" s="27">
        <v>217.5</v>
      </c>
      <c r="G192" s="27">
        <v>225</v>
      </c>
      <c r="H192" s="57">
        <v>216</v>
      </c>
      <c r="I192" s="57">
        <v>243</v>
      </c>
      <c r="J192" s="57">
        <v>270</v>
      </c>
      <c r="K192" s="33">
        <v>300</v>
      </c>
    </row>
    <row r="193" spans="2:11" x14ac:dyDescent="0.3">
      <c r="B193" s="43">
        <v>188</v>
      </c>
      <c r="C193" s="50">
        <v>240</v>
      </c>
      <c r="D193" s="27">
        <v>240</v>
      </c>
      <c r="E193" s="27">
        <v>228</v>
      </c>
      <c r="F193" s="27">
        <v>217.5</v>
      </c>
      <c r="G193" s="27">
        <v>241.5</v>
      </c>
      <c r="H193" s="57">
        <v>228</v>
      </c>
      <c r="I193" s="57">
        <v>241.5</v>
      </c>
      <c r="J193" s="57">
        <v>270</v>
      </c>
      <c r="K193" s="33">
        <v>300</v>
      </c>
    </row>
    <row r="194" spans="2:11" x14ac:dyDescent="0.3">
      <c r="B194" s="43">
        <v>189</v>
      </c>
      <c r="C194" s="50">
        <v>259.5</v>
      </c>
      <c r="D194" s="27">
        <v>237</v>
      </c>
      <c r="E194" s="27">
        <v>231</v>
      </c>
      <c r="F194" s="27">
        <v>202.5</v>
      </c>
      <c r="G194" s="27">
        <v>220.5</v>
      </c>
      <c r="H194" s="57">
        <v>222</v>
      </c>
      <c r="I194" s="57">
        <v>247.5</v>
      </c>
      <c r="J194" s="57">
        <v>273</v>
      </c>
      <c r="K194" s="33">
        <v>300</v>
      </c>
    </row>
    <row r="195" spans="2:11" x14ac:dyDescent="0.3">
      <c r="B195" s="43">
        <v>190</v>
      </c>
      <c r="C195" s="50">
        <v>238.5</v>
      </c>
      <c r="D195" s="27">
        <v>217.5</v>
      </c>
      <c r="E195" s="27">
        <v>216</v>
      </c>
      <c r="F195" s="27">
        <v>199.5</v>
      </c>
      <c r="G195" s="27">
        <v>208.5</v>
      </c>
      <c r="H195" s="57">
        <v>223.5</v>
      </c>
      <c r="I195" s="57">
        <v>246</v>
      </c>
      <c r="J195" s="57">
        <v>271.5</v>
      </c>
      <c r="K195" s="33">
        <v>300</v>
      </c>
    </row>
    <row r="196" spans="2:11" x14ac:dyDescent="0.3">
      <c r="B196" s="43">
        <v>191</v>
      </c>
      <c r="C196" s="50">
        <v>223.5</v>
      </c>
      <c r="D196" s="27">
        <v>214.5</v>
      </c>
      <c r="E196" s="27">
        <v>217.5</v>
      </c>
      <c r="F196" s="27">
        <v>210</v>
      </c>
      <c r="G196" s="27">
        <v>213</v>
      </c>
      <c r="H196" s="57">
        <v>226.5</v>
      </c>
      <c r="I196" s="57">
        <v>243</v>
      </c>
      <c r="J196" s="57">
        <v>270</v>
      </c>
      <c r="K196" s="33">
        <v>300</v>
      </c>
    </row>
    <row r="197" spans="2:11" x14ac:dyDescent="0.3">
      <c r="B197" s="43">
        <v>192</v>
      </c>
      <c r="C197" s="50">
        <v>244.5</v>
      </c>
      <c r="D197" s="27">
        <v>229.5</v>
      </c>
      <c r="E197" s="27">
        <v>220.5</v>
      </c>
      <c r="F197" s="27">
        <v>223.5</v>
      </c>
      <c r="G197" s="27">
        <v>214.5</v>
      </c>
      <c r="H197" s="57">
        <v>228</v>
      </c>
      <c r="I197" s="57">
        <v>249</v>
      </c>
      <c r="J197" s="57">
        <v>273</v>
      </c>
      <c r="K197" s="33">
        <v>300</v>
      </c>
    </row>
    <row r="198" spans="2:11" x14ac:dyDescent="0.3">
      <c r="B198" s="43">
        <v>193</v>
      </c>
      <c r="C198" s="50">
        <v>247.5</v>
      </c>
      <c r="D198" s="27">
        <v>229.5</v>
      </c>
      <c r="E198" s="27">
        <v>220.5</v>
      </c>
      <c r="F198" s="27">
        <v>211.5</v>
      </c>
      <c r="G198" s="27">
        <v>204</v>
      </c>
      <c r="H198" s="57">
        <v>220.5</v>
      </c>
      <c r="I198" s="57">
        <v>243</v>
      </c>
      <c r="J198" s="57">
        <v>271.5</v>
      </c>
      <c r="K198" s="33">
        <v>300</v>
      </c>
    </row>
    <row r="199" spans="2:11" x14ac:dyDescent="0.3">
      <c r="B199" s="43">
        <v>194</v>
      </c>
      <c r="C199" s="50">
        <v>262.5</v>
      </c>
      <c r="D199" s="27">
        <v>220.5</v>
      </c>
      <c r="E199" s="27">
        <v>217.5</v>
      </c>
      <c r="F199" s="27">
        <v>198</v>
      </c>
      <c r="G199" s="27">
        <v>214.5</v>
      </c>
      <c r="H199" s="57">
        <v>217.5</v>
      </c>
      <c r="I199" s="57">
        <v>244.5</v>
      </c>
      <c r="J199" s="57">
        <v>271.5</v>
      </c>
      <c r="K199" s="33">
        <v>300</v>
      </c>
    </row>
    <row r="200" spans="2:11" x14ac:dyDescent="0.3">
      <c r="B200" s="43">
        <v>195</v>
      </c>
      <c r="C200" s="50">
        <v>226.5</v>
      </c>
      <c r="D200" s="27">
        <v>231</v>
      </c>
      <c r="E200" s="27">
        <v>214.5</v>
      </c>
      <c r="F200" s="27">
        <v>213</v>
      </c>
      <c r="G200" s="27">
        <v>211.5</v>
      </c>
      <c r="H200" s="57">
        <v>232.5</v>
      </c>
      <c r="I200" s="57">
        <v>243</v>
      </c>
      <c r="J200" s="57">
        <v>273</v>
      </c>
      <c r="K200" s="33">
        <v>300</v>
      </c>
    </row>
    <row r="201" spans="2:11" x14ac:dyDescent="0.3">
      <c r="B201" s="43">
        <v>196</v>
      </c>
      <c r="C201" s="50">
        <v>214.5</v>
      </c>
      <c r="D201" s="27">
        <v>244.5</v>
      </c>
      <c r="E201" s="27">
        <v>210</v>
      </c>
      <c r="F201" s="27">
        <v>190.5</v>
      </c>
      <c r="G201" s="27">
        <v>231</v>
      </c>
      <c r="H201" s="57">
        <v>220.5</v>
      </c>
      <c r="I201" s="57">
        <v>243</v>
      </c>
      <c r="J201" s="57">
        <v>270</v>
      </c>
      <c r="K201" s="33">
        <v>300</v>
      </c>
    </row>
    <row r="202" spans="2:11" x14ac:dyDescent="0.3">
      <c r="B202" s="43">
        <v>197</v>
      </c>
      <c r="C202" s="50">
        <v>210</v>
      </c>
      <c r="D202" s="27">
        <v>220.5</v>
      </c>
      <c r="E202" s="27">
        <v>216</v>
      </c>
      <c r="F202" s="27">
        <v>202.5</v>
      </c>
      <c r="G202" s="27">
        <v>216</v>
      </c>
      <c r="H202" s="57">
        <v>228</v>
      </c>
      <c r="I202" s="57">
        <v>240</v>
      </c>
      <c r="J202" s="57">
        <v>271.5</v>
      </c>
      <c r="K202" s="33">
        <v>300</v>
      </c>
    </row>
    <row r="203" spans="2:11" x14ac:dyDescent="0.3">
      <c r="B203" s="43">
        <v>198</v>
      </c>
      <c r="C203" s="50">
        <v>255</v>
      </c>
      <c r="D203" s="27">
        <v>237</v>
      </c>
      <c r="E203" s="27">
        <v>219</v>
      </c>
      <c r="F203" s="27">
        <v>199.5</v>
      </c>
      <c r="G203" s="27">
        <v>205.5</v>
      </c>
      <c r="H203" s="57">
        <v>223.5</v>
      </c>
      <c r="I203" s="57">
        <v>244.5</v>
      </c>
      <c r="J203" s="57">
        <v>271.5</v>
      </c>
      <c r="K203" s="33">
        <v>300</v>
      </c>
    </row>
    <row r="204" spans="2:11" x14ac:dyDescent="0.3">
      <c r="B204" s="43">
        <v>199</v>
      </c>
      <c r="C204" s="50">
        <v>240</v>
      </c>
      <c r="D204" s="27">
        <v>228</v>
      </c>
      <c r="E204" s="27">
        <v>222</v>
      </c>
      <c r="F204" s="27">
        <v>207</v>
      </c>
      <c r="G204" s="27">
        <v>211.5</v>
      </c>
      <c r="H204" s="57">
        <v>220.5</v>
      </c>
      <c r="I204" s="57">
        <v>247.5</v>
      </c>
      <c r="J204" s="57">
        <v>270</v>
      </c>
      <c r="K204" s="33">
        <v>300</v>
      </c>
    </row>
    <row r="205" spans="2:11" ht="15" thickBot="1" x14ac:dyDescent="0.35">
      <c r="B205" s="44">
        <v>200</v>
      </c>
      <c r="C205" s="51">
        <v>205.5</v>
      </c>
      <c r="D205" s="36">
        <v>241.5</v>
      </c>
      <c r="E205" s="36">
        <v>219</v>
      </c>
      <c r="F205" s="36">
        <v>217.5</v>
      </c>
      <c r="G205" s="36">
        <v>220.5</v>
      </c>
      <c r="H205" s="58">
        <v>220.5</v>
      </c>
      <c r="I205" s="58">
        <v>249</v>
      </c>
      <c r="J205" s="58">
        <v>271.5</v>
      </c>
      <c r="K205" s="37">
        <v>300</v>
      </c>
    </row>
    <row r="207" spans="2:11" x14ac:dyDescent="0.3">
      <c r="B207" s="6" t="s">
        <v>32</v>
      </c>
      <c r="C207" s="27">
        <f t="shared" ref="C207:K207" si="0">AVERAGE(C6:C205)</f>
        <v>238.7775</v>
      </c>
      <c r="D207" s="27">
        <f t="shared" si="0"/>
        <v>228.24</v>
      </c>
      <c r="E207" s="27">
        <f t="shared" si="0"/>
        <v>218.89500000000001</v>
      </c>
      <c r="F207" s="27">
        <f t="shared" si="0"/>
        <v>213.88499999999999</v>
      </c>
      <c r="G207" s="27">
        <f t="shared" si="0"/>
        <v>215.63249999999999</v>
      </c>
      <c r="H207" s="27">
        <f t="shared" si="0"/>
        <v>224.8425</v>
      </c>
      <c r="I207" s="27">
        <f t="shared" si="0"/>
        <v>244.10249999999999</v>
      </c>
      <c r="J207" s="27">
        <f t="shared" si="0"/>
        <v>270.86250000000001</v>
      </c>
      <c r="K207" s="27">
        <f t="shared" si="0"/>
        <v>300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6600"/>
  </sheetPr>
  <dimension ref="A1:E33"/>
  <sheetViews>
    <sheetView zoomScale="70" zoomScaleNormal="70" workbookViewId="0">
      <selection activeCell="J14" sqref="J14"/>
    </sheetView>
  </sheetViews>
  <sheetFormatPr baseColWidth="10" defaultRowHeight="14.4" x14ac:dyDescent="0.3"/>
  <cols>
    <col min="4" max="4" width="15" customWidth="1"/>
  </cols>
  <sheetData>
    <row r="1" spans="1:5" x14ac:dyDescent="0.3">
      <c r="A1" s="28"/>
      <c r="B1" s="29" t="s">
        <v>11</v>
      </c>
      <c r="C1" s="29" t="s">
        <v>27</v>
      </c>
      <c r="D1" s="30" t="s">
        <v>27</v>
      </c>
      <c r="E1" s="31" t="s">
        <v>28</v>
      </c>
    </row>
    <row r="2" spans="1:5" ht="15" thickBot="1" x14ac:dyDescent="0.35">
      <c r="A2" s="39" t="s">
        <v>16</v>
      </c>
      <c r="B2" s="40" t="s">
        <v>33</v>
      </c>
      <c r="C2" s="40" t="s">
        <v>29</v>
      </c>
      <c r="D2" s="40" t="s">
        <v>30</v>
      </c>
      <c r="E2" s="41"/>
    </row>
    <row r="3" spans="1:5" ht="15" thickBot="1" x14ac:dyDescent="0.35">
      <c r="A3" s="42">
        <v>1</v>
      </c>
      <c r="B3" s="45">
        <f ca="1">VLOOKUP(RAND(),probabilites!$G$5:$I$15,3)</f>
        <v>9</v>
      </c>
      <c r="C3" s="46">
        <f ca="1">B3</f>
        <v>9</v>
      </c>
      <c r="D3" s="47">
        <f ca="1">MAX(0,C3-parametres2!$D$2)</f>
        <v>4</v>
      </c>
      <c r="E3" s="48">
        <f ca="1">parametres2!$D$2+(D3*1.5)</f>
        <v>11</v>
      </c>
    </row>
    <row r="4" spans="1:5" ht="15" thickBot="1" x14ac:dyDescent="0.35">
      <c r="A4" s="43">
        <v>2</v>
      </c>
      <c r="B4" s="45">
        <f ca="1">VLOOKUP(RAND(),probabilites!$G$5:$I$15,3)</f>
        <v>4</v>
      </c>
      <c r="C4" s="46">
        <f t="shared" ref="C4:C32" ca="1" si="0">B4</f>
        <v>4</v>
      </c>
      <c r="D4" s="47">
        <f ca="1">MAX(0,C4-parametres2!$D$2)</f>
        <v>0</v>
      </c>
      <c r="E4" s="48">
        <f ca="1">parametres2!$D$2+(D4*1.5)</f>
        <v>5</v>
      </c>
    </row>
    <row r="5" spans="1:5" ht="15" thickBot="1" x14ac:dyDescent="0.35">
      <c r="A5" s="43">
        <v>3</v>
      </c>
      <c r="B5" s="45">
        <f ca="1">VLOOKUP(RAND(),probabilites!$G$5:$I$15,3)</f>
        <v>8</v>
      </c>
      <c r="C5" s="46">
        <f t="shared" ca="1" si="0"/>
        <v>8</v>
      </c>
      <c r="D5" s="47">
        <f ca="1">MAX(0,C5-parametres2!$D$2)</f>
        <v>3</v>
      </c>
      <c r="E5" s="48">
        <f ca="1">parametres2!$D$2+(D5*1.5)</f>
        <v>9.5</v>
      </c>
    </row>
    <row r="6" spans="1:5" ht="15" thickBot="1" x14ac:dyDescent="0.35">
      <c r="A6" s="43">
        <v>4</v>
      </c>
      <c r="B6" s="45">
        <f ca="1">VLOOKUP(RAND(),probabilites!$G$5:$I$15,3)</f>
        <v>7</v>
      </c>
      <c r="C6" s="46">
        <f t="shared" ca="1" si="0"/>
        <v>7</v>
      </c>
      <c r="D6" s="47">
        <f ca="1">MAX(0,C6-parametres2!$D$2)</f>
        <v>2</v>
      </c>
      <c r="E6" s="48">
        <f ca="1">parametres2!$D$2+(D6*1.5)</f>
        <v>8</v>
      </c>
    </row>
    <row r="7" spans="1:5" ht="15" thickBot="1" x14ac:dyDescent="0.35">
      <c r="A7" s="43">
        <v>5</v>
      </c>
      <c r="B7" s="45">
        <f ca="1">VLOOKUP(RAND(),probabilites!$G$5:$I$15,3)</f>
        <v>6</v>
      </c>
      <c r="C7" s="46">
        <f t="shared" ca="1" si="0"/>
        <v>6</v>
      </c>
      <c r="D7" s="47">
        <f ca="1">MAX(0,C7-parametres2!$D$2)</f>
        <v>1</v>
      </c>
      <c r="E7" s="48">
        <f ca="1">parametres2!$D$2+(D7*1.5)</f>
        <v>6.5</v>
      </c>
    </row>
    <row r="8" spans="1:5" ht="15" thickBot="1" x14ac:dyDescent="0.35">
      <c r="A8" s="43">
        <v>6</v>
      </c>
      <c r="B8" s="45">
        <f ca="1">VLOOKUP(RAND(),probabilites!$G$5:$I$15,3)</f>
        <v>8</v>
      </c>
      <c r="C8" s="46">
        <f t="shared" ca="1" si="0"/>
        <v>8</v>
      </c>
      <c r="D8" s="47">
        <f ca="1">MAX(0,C8-parametres2!$D$2)</f>
        <v>3</v>
      </c>
      <c r="E8" s="48">
        <f ca="1">parametres2!$D$2+(D8*1.5)</f>
        <v>9.5</v>
      </c>
    </row>
    <row r="9" spans="1:5" ht="15" thickBot="1" x14ac:dyDescent="0.35">
      <c r="A9" s="43">
        <v>7</v>
      </c>
      <c r="B9" s="45">
        <f ca="1">VLOOKUP(RAND(),probabilites!$G$5:$I$15,3)</f>
        <v>5</v>
      </c>
      <c r="C9" s="46">
        <f t="shared" ca="1" si="0"/>
        <v>5</v>
      </c>
      <c r="D9" s="47">
        <f ca="1">MAX(0,C9-parametres2!$D$2)</f>
        <v>0</v>
      </c>
      <c r="E9" s="48">
        <f ca="1">parametres2!$D$2+(D9*1.5)</f>
        <v>5</v>
      </c>
    </row>
    <row r="10" spans="1:5" ht="15" thickBot="1" x14ac:dyDescent="0.35">
      <c r="A10" s="43">
        <v>8</v>
      </c>
      <c r="B10" s="45">
        <f ca="1">VLOOKUP(RAND(),probabilites!$G$5:$I$15,3)</f>
        <v>7</v>
      </c>
      <c r="C10" s="46">
        <f t="shared" ca="1" si="0"/>
        <v>7</v>
      </c>
      <c r="D10" s="47">
        <f ca="1">MAX(0,C10-parametres2!$D$2)</f>
        <v>2</v>
      </c>
      <c r="E10" s="48">
        <f ca="1">parametres2!$D$2+(D10*1.5)</f>
        <v>8</v>
      </c>
    </row>
    <row r="11" spans="1:5" ht="15" thickBot="1" x14ac:dyDescent="0.35">
      <c r="A11" s="43">
        <v>9</v>
      </c>
      <c r="B11" s="45">
        <f ca="1">VLOOKUP(RAND(),probabilites!$G$5:$I$15,3)</f>
        <v>6</v>
      </c>
      <c r="C11" s="46">
        <f t="shared" ca="1" si="0"/>
        <v>6</v>
      </c>
      <c r="D11" s="47">
        <f ca="1">MAX(0,C11-parametres2!$D$2)</f>
        <v>1</v>
      </c>
      <c r="E11" s="48">
        <f ca="1">parametres2!$D$2+(D11*1.5)</f>
        <v>6.5</v>
      </c>
    </row>
    <row r="12" spans="1:5" ht="15" thickBot="1" x14ac:dyDescent="0.35">
      <c r="A12" s="43">
        <v>10</v>
      </c>
      <c r="B12" s="45">
        <f ca="1">VLOOKUP(RAND(),probabilites!$G$5:$I$15,3)</f>
        <v>6</v>
      </c>
      <c r="C12" s="46">
        <f t="shared" ca="1" si="0"/>
        <v>6</v>
      </c>
      <c r="D12" s="47">
        <f ca="1">MAX(0,C12-parametres2!$D$2)</f>
        <v>1</v>
      </c>
      <c r="E12" s="48">
        <f ca="1">parametres2!$D$2+(D12*1.5)</f>
        <v>6.5</v>
      </c>
    </row>
    <row r="13" spans="1:5" ht="15" thickBot="1" x14ac:dyDescent="0.35">
      <c r="A13" s="43">
        <v>11</v>
      </c>
      <c r="B13" s="45">
        <f ca="1">VLOOKUP(RAND(),probabilites!$G$5:$I$15,3)</f>
        <v>6</v>
      </c>
      <c r="C13" s="46">
        <f t="shared" ca="1" si="0"/>
        <v>6</v>
      </c>
      <c r="D13" s="47">
        <f ca="1">MAX(0,C13-parametres2!$D$2)</f>
        <v>1</v>
      </c>
      <c r="E13" s="48">
        <f ca="1">parametres2!$D$2+(D13*1.5)</f>
        <v>6.5</v>
      </c>
    </row>
    <row r="14" spans="1:5" ht="15" thickBot="1" x14ac:dyDescent="0.35">
      <c r="A14" s="43">
        <v>12</v>
      </c>
      <c r="B14" s="45">
        <f ca="1">VLOOKUP(RAND(),probabilites!$G$5:$I$15,3)</f>
        <v>8</v>
      </c>
      <c r="C14" s="46">
        <f t="shared" ca="1" si="0"/>
        <v>8</v>
      </c>
      <c r="D14" s="47">
        <f ca="1">MAX(0,C14-parametres2!$D$2)</f>
        <v>3</v>
      </c>
      <c r="E14" s="48">
        <f ca="1">parametres2!$D$2+(D14*1.5)</f>
        <v>9.5</v>
      </c>
    </row>
    <row r="15" spans="1:5" ht="15" thickBot="1" x14ac:dyDescent="0.35">
      <c r="A15" s="43">
        <v>13</v>
      </c>
      <c r="B15" s="45">
        <f ca="1">VLOOKUP(RAND(),probabilites!$G$5:$I$15,3)</f>
        <v>5</v>
      </c>
      <c r="C15" s="46">
        <f t="shared" ca="1" si="0"/>
        <v>5</v>
      </c>
      <c r="D15" s="47">
        <f ca="1">MAX(0,C15-parametres2!$D$2)</f>
        <v>0</v>
      </c>
      <c r="E15" s="48">
        <f ca="1">parametres2!$D$2+(D15*1.5)</f>
        <v>5</v>
      </c>
    </row>
    <row r="16" spans="1:5" ht="15" thickBot="1" x14ac:dyDescent="0.35">
      <c r="A16" s="43">
        <v>14</v>
      </c>
      <c r="B16" s="45">
        <f ca="1">VLOOKUP(RAND(),probabilites!$G$5:$I$15,3)</f>
        <v>5</v>
      </c>
      <c r="C16" s="46">
        <f t="shared" ca="1" si="0"/>
        <v>5</v>
      </c>
      <c r="D16" s="47">
        <f ca="1">MAX(0,C16-parametres2!$D$2)</f>
        <v>0</v>
      </c>
      <c r="E16" s="48">
        <f ca="1">parametres2!$D$2+(D16*1.5)</f>
        <v>5</v>
      </c>
    </row>
    <row r="17" spans="1:5" ht="15" thickBot="1" x14ac:dyDescent="0.35">
      <c r="A17" s="43">
        <v>15</v>
      </c>
      <c r="B17" s="45">
        <f ca="1">VLOOKUP(RAND(),probabilites!$G$5:$I$15,3)</f>
        <v>4</v>
      </c>
      <c r="C17" s="46">
        <f t="shared" ca="1" si="0"/>
        <v>4</v>
      </c>
      <c r="D17" s="47">
        <f ca="1">MAX(0,C17-parametres2!$D$2)</f>
        <v>0</v>
      </c>
      <c r="E17" s="48">
        <f ca="1">parametres2!$D$2+(D17*1.5)</f>
        <v>5</v>
      </c>
    </row>
    <row r="18" spans="1:5" ht="15" thickBot="1" x14ac:dyDescent="0.35">
      <c r="A18" s="43">
        <v>16</v>
      </c>
      <c r="B18" s="45">
        <f ca="1">VLOOKUP(RAND(),probabilites!$G$5:$I$15,3)</f>
        <v>6</v>
      </c>
      <c r="C18" s="46">
        <f t="shared" ca="1" si="0"/>
        <v>6</v>
      </c>
      <c r="D18" s="47">
        <f ca="1">MAX(0,C18-parametres2!$D$2)</f>
        <v>1</v>
      </c>
      <c r="E18" s="48">
        <f ca="1">parametres2!$D$2+(D18*1.5)</f>
        <v>6.5</v>
      </c>
    </row>
    <row r="19" spans="1:5" ht="15" thickBot="1" x14ac:dyDescent="0.35">
      <c r="A19" s="43">
        <v>17</v>
      </c>
      <c r="B19" s="45">
        <f ca="1">VLOOKUP(RAND(),probabilites!$G$5:$I$15,3)</f>
        <v>7</v>
      </c>
      <c r="C19" s="46">
        <f t="shared" ca="1" si="0"/>
        <v>7</v>
      </c>
      <c r="D19" s="47">
        <f ca="1">MAX(0,C19-parametres2!$D$2)</f>
        <v>2</v>
      </c>
      <c r="E19" s="48">
        <f ca="1">parametres2!$D$2+(D19*1.5)</f>
        <v>8</v>
      </c>
    </row>
    <row r="20" spans="1:5" ht="15" thickBot="1" x14ac:dyDescent="0.35">
      <c r="A20" s="43">
        <v>18</v>
      </c>
      <c r="B20" s="45">
        <f ca="1">VLOOKUP(RAND(),probabilites!$G$5:$I$15,3)</f>
        <v>6</v>
      </c>
      <c r="C20" s="46">
        <f t="shared" ca="1" si="0"/>
        <v>6</v>
      </c>
      <c r="D20" s="47">
        <f ca="1">MAX(0,C20-parametres2!$D$2)</f>
        <v>1</v>
      </c>
      <c r="E20" s="48">
        <f ca="1">parametres2!$D$2+(D20*1.5)</f>
        <v>6.5</v>
      </c>
    </row>
    <row r="21" spans="1:5" ht="15" thickBot="1" x14ac:dyDescent="0.35">
      <c r="A21" s="43">
        <v>19</v>
      </c>
      <c r="B21" s="45">
        <f ca="1">VLOOKUP(RAND(),probabilites!$G$5:$I$15,3)</f>
        <v>7</v>
      </c>
      <c r="C21" s="46">
        <f t="shared" ca="1" si="0"/>
        <v>7</v>
      </c>
      <c r="D21" s="47">
        <f ca="1">MAX(0,C21-parametres2!$D$2)</f>
        <v>2</v>
      </c>
      <c r="E21" s="48">
        <f ca="1">parametres2!$D$2+(D21*1.5)</f>
        <v>8</v>
      </c>
    </row>
    <row r="22" spans="1:5" ht="15" thickBot="1" x14ac:dyDescent="0.35">
      <c r="A22" s="43">
        <v>20</v>
      </c>
      <c r="B22" s="45">
        <f ca="1">VLOOKUP(RAND(),probabilites!$G$5:$I$15,3)</f>
        <v>7</v>
      </c>
      <c r="C22" s="46">
        <f t="shared" ca="1" si="0"/>
        <v>7</v>
      </c>
      <c r="D22" s="47">
        <f ca="1">MAX(0,C22-parametres2!$D$2)</f>
        <v>2</v>
      </c>
      <c r="E22" s="48">
        <f ca="1">parametres2!$D$2+(D22*1.5)</f>
        <v>8</v>
      </c>
    </row>
    <row r="23" spans="1:5" ht="15" thickBot="1" x14ac:dyDescent="0.35">
      <c r="A23" s="43">
        <v>21</v>
      </c>
      <c r="B23" s="45">
        <f ca="1">VLOOKUP(RAND(),probabilites!$G$5:$I$15,3)</f>
        <v>6</v>
      </c>
      <c r="C23" s="46">
        <f t="shared" ca="1" si="0"/>
        <v>6</v>
      </c>
      <c r="D23" s="47">
        <f ca="1">MAX(0,C23-parametres2!$D$2)</f>
        <v>1</v>
      </c>
      <c r="E23" s="48">
        <f ca="1">parametres2!$D$2+(D23*1.5)</f>
        <v>6.5</v>
      </c>
    </row>
    <row r="24" spans="1:5" ht="15" thickBot="1" x14ac:dyDescent="0.35">
      <c r="A24" s="43">
        <v>22</v>
      </c>
      <c r="B24" s="45">
        <f ca="1">VLOOKUP(RAND(),probabilites!$G$5:$I$15,3)</f>
        <v>8</v>
      </c>
      <c r="C24" s="46">
        <f t="shared" ca="1" si="0"/>
        <v>8</v>
      </c>
      <c r="D24" s="47">
        <f ca="1">MAX(0,C24-parametres2!$D$2)</f>
        <v>3</v>
      </c>
      <c r="E24" s="48">
        <f ca="1">parametres2!$D$2+(D24*1.5)</f>
        <v>9.5</v>
      </c>
    </row>
    <row r="25" spans="1:5" ht="15" thickBot="1" x14ac:dyDescent="0.35">
      <c r="A25" s="43">
        <v>23</v>
      </c>
      <c r="B25" s="45">
        <f ca="1">VLOOKUP(RAND(),probabilites!$G$5:$I$15,3)</f>
        <v>7</v>
      </c>
      <c r="C25" s="46">
        <f t="shared" ca="1" si="0"/>
        <v>7</v>
      </c>
      <c r="D25" s="47">
        <f ca="1">MAX(0,C25-parametres2!$D$2)</f>
        <v>2</v>
      </c>
      <c r="E25" s="48">
        <f ca="1">parametres2!$D$2+(D25*1.5)</f>
        <v>8</v>
      </c>
    </row>
    <row r="26" spans="1:5" ht="15" thickBot="1" x14ac:dyDescent="0.35">
      <c r="A26" s="43">
        <v>24</v>
      </c>
      <c r="B26" s="45">
        <f ca="1">VLOOKUP(RAND(),probabilites!$G$5:$I$15,3)</f>
        <v>8</v>
      </c>
      <c r="C26" s="46">
        <f t="shared" ca="1" si="0"/>
        <v>8</v>
      </c>
      <c r="D26" s="47">
        <f ca="1">MAX(0,C26-parametres2!$D$2)</f>
        <v>3</v>
      </c>
      <c r="E26" s="48">
        <f ca="1">parametres2!$D$2+(D26*1.5)</f>
        <v>9.5</v>
      </c>
    </row>
    <row r="27" spans="1:5" ht="15" thickBot="1" x14ac:dyDescent="0.35">
      <c r="A27" s="43">
        <v>25</v>
      </c>
      <c r="B27" s="45">
        <f ca="1">VLOOKUP(RAND(),probabilites!$G$5:$I$15,3)</f>
        <v>6</v>
      </c>
      <c r="C27" s="46">
        <f t="shared" ca="1" si="0"/>
        <v>6</v>
      </c>
      <c r="D27" s="47">
        <f ca="1">MAX(0,C27-parametres2!$D$2)</f>
        <v>1</v>
      </c>
      <c r="E27" s="48">
        <f ca="1">parametres2!$D$2+(D27*1.5)</f>
        <v>6.5</v>
      </c>
    </row>
    <row r="28" spans="1:5" ht="15" thickBot="1" x14ac:dyDescent="0.35">
      <c r="A28" s="43">
        <v>26</v>
      </c>
      <c r="B28" s="45">
        <f ca="1">VLOOKUP(RAND(),probabilites!$G$5:$I$15,3)</f>
        <v>9</v>
      </c>
      <c r="C28" s="46">
        <f t="shared" ca="1" si="0"/>
        <v>9</v>
      </c>
      <c r="D28" s="47">
        <f ca="1">MAX(0,C28-parametres2!$D$2)</f>
        <v>4</v>
      </c>
      <c r="E28" s="48">
        <f ca="1">parametres2!$D$2+(D28*1.5)</f>
        <v>11</v>
      </c>
    </row>
    <row r="29" spans="1:5" ht="15" thickBot="1" x14ac:dyDescent="0.35">
      <c r="A29" s="43">
        <v>27</v>
      </c>
      <c r="B29" s="45">
        <f ca="1">VLOOKUP(RAND(),probabilites!$G$5:$I$15,3)</f>
        <v>4</v>
      </c>
      <c r="C29" s="46">
        <f t="shared" ca="1" si="0"/>
        <v>4</v>
      </c>
      <c r="D29" s="47">
        <f ca="1">MAX(0,C29-parametres2!$D$2)</f>
        <v>0</v>
      </c>
      <c r="E29" s="48">
        <f ca="1">parametres2!$D$2+(D29*1.5)</f>
        <v>5</v>
      </c>
    </row>
    <row r="30" spans="1:5" ht="15" thickBot="1" x14ac:dyDescent="0.35">
      <c r="A30" s="43">
        <v>28</v>
      </c>
      <c r="B30" s="45">
        <f ca="1">VLOOKUP(RAND(),probabilites!$G$5:$I$15,3)</f>
        <v>7</v>
      </c>
      <c r="C30" s="46">
        <f t="shared" ca="1" si="0"/>
        <v>7</v>
      </c>
      <c r="D30" s="47">
        <f ca="1">MAX(0,C30-parametres2!$D$2)</f>
        <v>2</v>
      </c>
      <c r="E30" s="48">
        <f ca="1">parametres2!$D$2+(D30*1.5)</f>
        <v>8</v>
      </c>
    </row>
    <row r="31" spans="1:5" ht="15" thickBot="1" x14ac:dyDescent="0.35">
      <c r="A31" s="43">
        <v>29</v>
      </c>
      <c r="B31" s="45">
        <f ca="1">VLOOKUP(RAND(),probabilites!$G$5:$I$15,3)</f>
        <v>0</v>
      </c>
      <c r="C31" s="46">
        <f t="shared" ca="1" si="0"/>
        <v>0</v>
      </c>
      <c r="D31" s="47">
        <f ca="1">MAX(0,C31-parametres2!$D$2)</f>
        <v>0</v>
      </c>
      <c r="E31" s="48">
        <f ca="1">parametres2!$D$2+(D31*1.5)</f>
        <v>5</v>
      </c>
    </row>
    <row r="32" spans="1:5" ht="15" thickBot="1" x14ac:dyDescent="0.35">
      <c r="A32" s="44">
        <v>30</v>
      </c>
      <c r="B32" s="45">
        <f ca="1">VLOOKUP(RAND(),probabilites!$G$5:$I$15,3)</f>
        <v>6</v>
      </c>
      <c r="C32" s="46">
        <f t="shared" ca="1" si="0"/>
        <v>6</v>
      </c>
      <c r="D32" s="47">
        <f ca="1">MAX(0,C32-parametres2!$D$2)</f>
        <v>1</v>
      </c>
      <c r="E32" s="48">
        <f ca="1">parametres2!$D$2+(D32*1.5)</f>
        <v>6.5</v>
      </c>
    </row>
    <row r="33" spans="4:5" ht="28.8" x14ac:dyDescent="0.3">
      <c r="D33" s="74" t="s">
        <v>31</v>
      </c>
      <c r="E33" s="38">
        <f ca="1">SUM(E3:E32)</f>
        <v>219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Groupe</vt:lpstr>
      <vt:lpstr>probabilites</vt:lpstr>
      <vt:lpstr>parametres</vt:lpstr>
      <vt:lpstr>modele</vt:lpstr>
      <vt:lpstr>parametres2</vt:lpstr>
      <vt:lpstr>modele2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2022-03-29T18:51:08Z</dcterms:modified>
</cp:coreProperties>
</file>