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24226"/>
  <mc:AlternateContent xmlns:mc="http://schemas.openxmlformats.org/markup-compatibility/2006">
    <mc:Choice Requires="x15">
      <x15ac:absPath xmlns:x15ac="http://schemas.microsoft.com/office/spreadsheetml/2010/11/ac" url="C:\Users\andip\Desktop\IND8200\TPS\TP4\Laboratoire 4 Prévision de la Demande-20220223\"/>
    </mc:Choice>
  </mc:AlternateContent>
  <xr:revisionPtr revIDLastSave="0" documentId="13_ncr:1_{71273F4F-AA8F-4843-877C-F0D2F1E74F42}" xr6:coauthVersionLast="47" xr6:coauthVersionMax="47" xr10:uidLastSave="{00000000-0000-0000-0000-000000000000}"/>
  <bookViews>
    <workbookView xWindow="-108" yWindow="-108" windowWidth="23256" windowHeight="12576" activeTab="2" xr2:uid="{00000000-000D-0000-FFFF-FFFF00000000}"/>
  </bookViews>
  <sheets>
    <sheet name="Equipe" sheetId="1" r:id="rId1"/>
    <sheet name="Exercice1" sheetId="2" r:id="rId2"/>
    <sheet name="Exercice2" sheetId="7" r:id="rId3"/>
    <sheet name="Exercice3_PRD_1" sheetId="5" r:id="rId4"/>
    <sheet name="Exercice3_PRD_2" sheetId="6" r:id="rId5"/>
    <sheet name="Exercice3_PRD_3" sheetId="3" r:id="rId6"/>
    <sheet name="Exercice3_Sommaire" sheetId="8" r:id="rId7"/>
  </sheets>
  <definedNames>
    <definedName name="solver_adj" localSheetId="2" hidden="1">Exercice2!$F$3</definedName>
    <definedName name="solver_adj" localSheetId="5" hidden="1">Exercice3_PRD_3!$F$64</definedName>
    <definedName name="solver_cvg" localSheetId="2" hidden="1">0.0001</definedName>
    <definedName name="solver_cvg" localSheetId="3" hidden="1">0.0001</definedName>
    <definedName name="solver_cvg" localSheetId="4" hidden="1">0.0001</definedName>
    <definedName name="solver_cvg" localSheetId="5" hidden="1">0.0001</definedName>
    <definedName name="solver_drv" localSheetId="2" hidden="1">1</definedName>
    <definedName name="solver_drv" localSheetId="3" hidden="1">1</definedName>
    <definedName name="solver_drv" localSheetId="4" hidden="1">1</definedName>
    <definedName name="solver_drv" localSheetId="5" hidden="1">1</definedName>
    <definedName name="solver_eng" localSheetId="1" hidden="1">1</definedName>
    <definedName name="solver_eng" localSheetId="2" hidden="1">1</definedName>
    <definedName name="solver_eng" localSheetId="3" hidden="1">1</definedName>
    <definedName name="solver_eng" localSheetId="4" hidden="1">1</definedName>
    <definedName name="solver_eng" localSheetId="5" hidden="1">1</definedName>
    <definedName name="solver_est" localSheetId="2" hidden="1">1</definedName>
    <definedName name="solver_est" localSheetId="3" hidden="1">1</definedName>
    <definedName name="solver_est" localSheetId="4" hidden="1">1</definedName>
    <definedName name="solver_est" localSheetId="5" hidden="1">1</definedName>
    <definedName name="solver_itr" localSheetId="2" hidden="1">2147483647</definedName>
    <definedName name="solver_itr" localSheetId="3" hidden="1">2147483647</definedName>
    <definedName name="solver_itr" localSheetId="4" hidden="1">2147483647</definedName>
    <definedName name="solver_itr" localSheetId="5" hidden="1">2147483647</definedName>
    <definedName name="solver_lhs1" localSheetId="2" hidden="1">Exercice2!$F$3</definedName>
    <definedName name="solver_lhs1" localSheetId="3" hidden="1">Exercice3_PRD_1!$F$64</definedName>
    <definedName name="solver_lhs1" localSheetId="4" hidden="1">Exercice3_PRD_2!$F$64</definedName>
    <definedName name="solver_lhs1" localSheetId="5" hidden="1">Exercice3_PRD_3!$F$64</definedName>
    <definedName name="solver_lhs2" localSheetId="2" hidden="1">Exercice2!$F$3</definedName>
    <definedName name="solver_lhs2" localSheetId="3" hidden="1">Exercice3_PRD_1!$F$64</definedName>
    <definedName name="solver_lhs2" localSheetId="4" hidden="1">Exercice3_PRD_2!$F$64</definedName>
    <definedName name="solver_lhs2" localSheetId="5" hidden="1">Exercice3_PRD_3!$F$64</definedName>
    <definedName name="solver_mip" localSheetId="2" hidden="1">2147483647</definedName>
    <definedName name="solver_mip" localSheetId="3" hidden="1">2147483647</definedName>
    <definedName name="solver_mip" localSheetId="4" hidden="1">2147483647</definedName>
    <definedName name="solver_mip" localSheetId="5" hidden="1">2147483647</definedName>
    <definedName name="solver_mni" localSheetId="2" hidden="1">30</definedName>
    <definedName name="solver_mni" localSheetId="3" hidden="1">30</definedName>
    <definedName name="solver_mni" localSheetId="4" hidden="1">30</definedName>
    <definedName name="solver_mni" localSheetId="5" hidden="1">30</definedName>
    <definedName name="solver_mrt" localSheetId="2" hidden="1">0.075</definedName>
    <definedName name="solver_mrt" localSheetId="3" hidden="1">0.075</definedName>
    <definedName name="solver_mrt" localSheetId="4" hidden="1">0.075</definedName>
    <definedName name="solver_mrt" localSheetId="5" hidden="1">0.075</definedName>
    <definedName name="solver_msl" localSheetId="2" hidden="1">2</definedName>
    <definedName name="solver_msl" localSheetId="3" hidden="1">2</definedName>
    <definedName name="solver_msl" localSheetId="4" hidden="1">2</definedName>
    <definedName name="solver_msl" localSheetId="5" hidden="1">2</definedName>
    <definedName name="solver_neg" localSheetId="1" hidden="1">1</definedName>
    <definedName name="solver_neg" localSheetId="2" hidden="1">1</definedName>
    <definedName name="solver_neg" localSheetId="3" hidden="1">1</definedName>
    <definedName name="solver_neg" localSheetId="4" hidden="1">1</definedName>
    <definedName name="solver_neg" localSheetId="5" hidden="1">1</definedName>
    <definedName name="solver_nod" localSheetId="2" hidden="1">2147483647</definedName>
    <definedName name="solver_nod" localSheetId="3" hidden="1">2147483647</definedName>
    <definedName name="solver_nod" localSheetId="4" hidden="1">2147483647</definedName>
    <definedName name="solver_nod" localSheetId="5" hidden="1">2147483647</definedName>
    <definedName name="solver_num" localSheetId="1" hidden="1">0</definedName>
    <definedName name="solver_num" localSheetId="2" hidden="1">0</definedName>
    <definedName name="solver_num" localSheetId="3" hidden="1">0</definedName>
    <definedName name="solver_num" localSheetId="4" hidden="1">0</definedName>
    <definedName name="solver_num" localSheetId="5" hidden="1">0</definedName>
    <definedName name="solver_nwt" localSheetId="2" hidden="1">1</definedName>
    <definedName name="solver_nwt" localSheetId="3" hidden="1">1</definedName>
    <definedName name="solver_nwt" localSheetId="4" hidden="1">1</definedName>
    <definedName name="solver_nwt" localSheetId="5" hidden="1">1</definedName>
    <definedName name="solver_opt" localSheetId="2" hidden="1">Exercice2!$G$17</definedName>
    <definedName name="solver_pre" localSheetId="2" hidden="1">0.000001</definedName>
    <definedName name="solver_pre" localSheetId="3" hidden="1">0.000001</definedName>
    <definedName name="solver_pre" localSheetId="4" hidden="1">0.000001</definedName>
    <definedName name="solver_pre" localSheetId="5" hidden="1">0.000001</definedName>
    <definedName name="solver_rbv" localSheetId="2" hidden="1">1</definedName>
    <definedName name="solver_rbv" localSheetId="3" hidden="1">1</definedName>
    <definedName name="solver_rbv" localSheetId="4" hidden="1">1</definedName>
    <definedName name="solver_rbv" localSheetId="5" hidden="1">1</definedName>
    <definedName name="solver_rel1" localSheetId="2" hidden="1">1</definedName>
    <definedName name="solver_rel1" localSheetId="3" hidden="1">1</definedName>
    <definedName name="solver_rel1" localSheetId="4" hidden="1">1</definedName>
    <definedName name="solver_rel1" localSheetId="5" hidden="1">1</definedName>
    <definedName name="solver_rel2" localSheetId="2" hidden="1">3</definedName>
    <definedName name="solver_rel2" localSheetId="3" hidden="1">3</definedName>
    <definedName name="solver_rel2" localSheetId="4" hidden="1">3</definedName>
    <definedName name="solver_rel2" localSheetId="5" hidden="1">3</definedName>
    <definedName name="solver_rhs1" localSheetId="2" hidden="1">1</definedName>
    <definedName name="solver_rhs1" localSheetId="3" hidden="1">1</definedName>
    <definedName name="solver_rhs1" localSheetId="4" hidden="1">1</definedName>
    <definedName name="solver_rhs1" localSheetId="5" hidden="1">1</definedName>
    <definedName name="solver_rhs2" localSheetId="2" hidden="1">0</definedName>
    <definedName name="solver_rhs2" localSheetId="3" hidden="1">0</definedName>
    <definedName name="solver_rhs2" localSheetId="4" hidden="1">0</definedName>
    <definedName name="solver_rhs2" localSheetId="5" hidden="1">0</definedName>
    <definedName name="solver_rlx" localSheetId="2" hidden="1">2</definedName>
    <definedName name="solver_rlx" localSheetId="3" hidden="1">2</definedName>
    <definedName name="solver_rlx" localSheetId="4" hidden="1">2</definedName>
    <definedName name="solver_rlx" localSheetId="5" hidden="1">2</definedName>
    <definedName name="solver_rsd" localSheetId="2" hidden="1">0</definedName>
    <definedName name="solver_rsd" localSheetId="3" hidden="1">0</definedName>
    <definedName name="solver_rsd" localSheetId="4" hidden="1">0</definedName>
    <definedName name="solver_rsd" localSheetId="5" hidden="1">0</definedName>
    <definedName name="solver_scl" localSheetId="2" hidden="1">1</definedName>
    <definedName name="solver_scl" localSheetId="3" hidden="1">1</definedName>
    <definedName name="solver_scl" localSheetId="4" hidden="1">1</definedName>
    <definedName name="solver_scl" localSheetId="5" hidden="1">1</definedName>
    <definedName name="solver_sho" localSheetId="2" hidden="1">2</definedName>
    <definedName name="solver_sho" localSheetId="3" hidden="1">2</definedName>
    <definedName name="solver_sho" localSheetId="4" hidden="1">2</definedName>
    <definedName name="solver_sho" localSheetId="5" hidden="1">2</definedName>
    <definedName name="solver_ssz" localSheetId="2" hidden="1">100</definedName>
    <definedName name="solver_ssz" localSheetId="3" hidden="1">100</definedName>
    <definedName name="solver_ssz" localSheetId="4" hidden="1">100</definedName>
    <definedName name="solver_ssz" localSheetId="5" hidden="1">100</definedName>
    <definedName name="solver_tim" localSheetId="2" hidden="1">2147483647</definedName>
    <definedName name="solver_tim" localSheetId="3" hidden="1">2147483647</definedName>
    <definedName name="solver_tim" localSheetId="4" hidden="1">2147483647</definedName>
    <definedName name="solver_tim" localSheetId="5" hidden="1">2147483647</definedName>
    <definedName name="solver_tol" localSheetId="2" hidden="1">0.01</definedName>
    <definedName name="solver_tol" localSheetId="3" hidden="1">0.01</definedName>
    <definedName name="solver_tol" localSheetId="4" hidden="1">0.01</definedName>
    <definedName name="solver_tol" localSheetId="5" hidden="1">0.01</definedName>
    <definedName name="solver_typ" localSheetId="1" hidden="1">1</definedName>
    <definedName name="solver_typ" localSheetId="2" hidden="1">2</definedName>
    <definedName name="solver_typ" localSheetId="3" hidden="1">1</definedName>
    <definedName name="solver_typ" localSheetId="4" hidden="1">1</definedName>
    <definedName name="solver_typ" localSheetId="5" hidden="1">2</definedName>
    <definedName name="solver_val" localSheetId="1" hidden="1">0</definedName>
    <definedName name="solver_val" localSheetId="2" hidden="1">0</definedName>
    <definedName name="solver_val" localSheetId="3" hidden="1">0</definedName>
    <definedName name="solver_val" localSheetId="4" hidden="1">0</definedName>
    <definedName name="solver_val" localSheetId="5" hidden="1">0</definedName>
    <definedName name="solver_ver" localSheetId="1" hidden="1">3</definedName>
    <definedName name="solver_ver" localSheetId="2" hidden="1">3</definedName>
    <definedName name="solver_ver" localSheetId="3" hidden="1">3</definedName>
    <definedName name="solver_ver" localSheetId="4" hidden="1">3</definedName>
    <definedName name="solver_ver" localSheetId="5"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5" i="7" l="1"/>
  <c r="G5" i="7"/>
  <c r="F6" i="7"/>
  <c r="F7" i="7" s="1"/>
  <c r="F8" i="7" s="1"/>
  <c r="J57" i="2"/>
  <c r="J58" i="2"/>
  <c r="K58" i="2" s="1"/>
  <c r="J59" i="2"/>
  <c r="J60" i="2"/>
  <c r="J61" i="2"/>
  <c r="J62" i="2"/>
  <c r="J63" i="2"/>
  <c r="K63" i="2" s="1"/>
  <c r="J56" i="2"/>
  <c r="K56" i="2" s="1"/>
  <c r="N68" i="2"/>
  <c r="M68" i="2"/>
  <c r="L68" i="2"/>
  <c r="H57" i="2"/>
  <c r="N57" i="2"/>
  <c r="N58" i="2"/>
  <c r="N59" i="2"/>
  <c r="N60" i="2"/>
  <c r="N61" i="2"/>
  <c r="N62" i="2"/>
  <c r="N63" i="2"/>
  <c r="N56" i="2"/>
  <c r="M57" i="2"/>
  <c r="M58" i="2"/>
  <c r="M59" i="2"/>
  <c r="M60" i="2"/>
  <c r="M61" i="2"/>
  <c r="M62" i="2"/>
  <c r="M63" i="2"/>
  <c r="M56" i="2"/>
  <c r="L58" i="2"/>
  <c r="L59" i="2" s="1"/>
  <c r="L60" i="2" s="1"/>
  <c r="L61" i="2" s="1"/>
  <c r="L62" i="2" s="1"/>
  <c r="L63" i="2" s="1"/>
  <c r="L57" i="2"/>
  <c r="K59" i="2"/>
  <c r="K60" i="2"/>
  <c r="K61" i="2"/>
  <c r="K62" i="2"/>
  <c r="I68" i="2"/>
  <c r="G68" i="2"/>
  <c r="I58" i="2"/>
  <c r="I59" i="2" s="1"/>
  <c r="I60" i="2" s="1"/>
  <c r="I61" i="2" s="1"/>
  <c r="I62" i="2" s="1"/>
  <c r="I63" i="2" s="1"/>
  <c r="I57" i="2"/>
  <c r="H58" i="2"/>
  <c r="H59" i="2"/>
  <c r="H60" i="2"/>
  <c r="H61" i="2"/>
  <c r="H62" i="2"/>
  <c r="H63" i="2"/>
  <c r="H56" i="2"/>
  <c r="G58" i="2"/>
  <c r="G59" i="2"/>
  <c r="G60" i="2"/>
  <c r="G61" i="2"/>
  <c r="G62" i="2"/>
  <c r="G63" i="2"/>
  <c r="G57" i="2"/>
  <c r="G56" i="2"/>
  <c r="F58" i="2"/>
  <c r="F59" i="2"/>
  <c r="F60" i="2" s="1"/>
  <c r="F61" i="2" s="1"/>
  <c r="F62" i="2" s="1"/>
  <c r="F63" i="2" s="1"/>
  <c r="F57" i="2"/>
  <c r="N51" i="2"/>
  <c r="M51" i="2"/>
  <c r="L51" i="2"/>
  <c r="H51" i="2"/>
  <c r="G51" i="2"/>
  <c r="N46" i="2"/>
  <c r="N45" i="2"/>
  <c r="N44" i="2"/>
  <c r="N43" i="2"/>
  <c r="N42" i="2"/>
  <c r="N41" i="2"/>
  <c r="N40" i="2"/>
  <c r="N39" i="2"/>
  <c r="M40" i="2"/>
  <c r="M41" i="2"/>
  <c r="M42" i="2"/>
  <c r="M43" i="2"/>
  <c r="M44" i="2"/>
  <c r="M45" i="2"/>
  <c r="M46" i="2"/>
  <c r="M39" i="2"/>
  <c r="L40" i="2"/>
  <c r="L41" i="2"/>
  <c r="L42" i="2"/>
  <c r="L43" i="2"/>
  <c r="L44" i="2"/>
  <c r="L45" i="2"/>
  <c r="L46" i="2"/>
  <c r="L47" i="2"/>
  <c r="L48" i="2"/>
  <c r="L49" i="2"/>
  <c r="L50" i="2"/>
  <c r="L39" i="2"/>
  <c r="K40" i="2"/>
  <c r="K41" i="2"/>
  <c r="K42" i="2"/>
  <c r="K43" i="2"/>
  <c r="K44" i="2"/>
  <c r="K45" i="2"/>
  <c r="K46" i="2"/>
  <c r="K47" i="2"/>
  <c r="K48" i="2"/>
  <c r="K49" i="2"/>
  <c r="K50" i="2"/>
  <c r="K39" i="2"/>
  <c r="J40" i="2"/>
  <c r="J41" i="2"/>
  <c r="J42" i="2"/>
  <c r="J43" i="2"/>
  <c r="J44" i="2"/>
  <c r="J45" i="2"/>
  <c r="J46" i="2"/>
  <c r="J39" i="2"/>
  <c r="H40" i="2"/>
  <c r="H41" i="2"/>
  <c r="H42" i="2"/>
  <c r="H43" i="2"/>
  <c r="H44" i="2"/>
  <c r="H45" i="2"/>
  <c r="H46" i="2"/>
  <c r="H39" i="2"/>
  <c r="G40" i="2"/>
  <c r="G41" i="2"/>
  <c r="G42" i="2"/>
  <c r="G43" i="2"/>
  <c r="G44" i="2"/>
  <c r="G45" i="2"/>
  <c r="G46" i="2"/>
  <c r="G39" i="2"/>
  <c r="F41" i="2"/>
  <c r="F42" i="2"/>
  <c r="F43" i="2"/>
  <c r="F44" i="2"/>
  <c r="F45" i="2"/>
  <c r="F46" i="2"/>
  <c r="F47" i="2"/>
  <c r="F48" i="2"/>
  <c r="F49" i="2"/>
  <c r="F50" i="2"/>
  <c r="F40" i="2"/>
  <c r="F39" i="2"/>
  <c r="N35" i="2"/>
  <c r="M35" i="2"/>
  <c r="L35" i="2"/>
  <c r="H35" i="2"/>
  <c r="G35" i="2"/>
  <c r="N30" i="2"/>
  <c r="N29" i="2"/>
  <c r="N28" i="2"/>
  <c r="N27" i="2"/>
  <c r="N26" i="2"/>
  <c r="M30" i="2"/>
  <c r="M29" i="2"/>
  <c r="M28" i="2"/>
  <c r="M27" i="2"/>
  <c r="M26" i="2"/>
  <c r="L34" i="2"/>
  <c r="L33" i="2"/>
  <c r="L32" i="2"/>
  <c r="L31" i="2"/>
  <c r="L30" i="2"/>
  <c r="L29" i="2"/>
  <c r="L28" i="2"/>
  <c r="L27" i="2"/>
  <c r="L26" i="2"/>
  <c r="K34" i="2"/>
  <c r="K33" i="2"/>
  <c r="K32" i="2"/>
  <c r="K31" i="2"/>
  <c r="K30" i="2"/>
  <c r="K29" i="2"/>
  <c r="K28" i="2"/>
  <c r="K27" i="2"/>
  <c r="K26" i="2"/>
  <c r="J30" i="2"/>
  <c r="J29" i="2"/>
  <c r="J28" i="2"/>
  <c r="J27" i="2"/>
  <c r="J26" i="2"/>
  <c r="J25" i="2"/>
  <c r="J24" i="2"/>
  <c r="J23" i="2"/>
  <c r="I26" i="2"/>
  <c r="I25" i="2"/>
  <c r="I24" i="2"/>
  <c r="I23" i="2"/>
  <c r="H30" i="2"/>
  <c r="H29" i="2"/>
  <c r="H28" i="2"/>
  <c r="H27" i="2"/>
  <c r="H26" i="2"/>
  <c r="G30" i="2"/>
  <c r="G29" i="2"/>
  <c r="G28" i="2"/>
  <c r="G27" i="2"/>
  <c r="G26" i="2"/>
  <c r="F34" i="2"/>
  <c r="F33" i="2"/>
  <c r="F32" i="2"/>
  <c r="F31" i="2"/>
  <c r="F30" i="2"/>
  <c r="F29" i="2"/>
  <c r="F28" i="2"/>
  <c r="F27" i="2"/>
  <c r="F26" i="2"/>
  <c r="G7" i="7" l="1"/>
  <c r="H7" i="7" s="1"/>
  <c r="G6" i="7"/>
  <c r="K57" i="2"/>
  <c r="K68" i="2" s="1"/>
  <c r="J68" i="2"/>
  <c r="H68" i="2"/>
  <c r="H6" i="7" l="1"/>
  <c r="F9" i="7"/>
  <c r="G9" i="7" s="1"/>
  <c r="G8" i="7"/>
  <c r="H8" i="7" s="1"/>
  <c r="F10" i="7" l="1"/>
  <c r="H9" i="7"/>
  <c r="F11" i="7" l="1"/>
  <c r="G10" i="7"/>
  <c r="H10" i="7" l="1"/>
  <c r="F12" i="7"/>
  <c r="G12" i="7" s="1"/>
  <c r="H12" i="7" s="1"/>
  <c r="G11" i="7"/>
  <c r="H11" i="7" s="1"/>
  <c r="G17" i="7" l="1"/>
  <c r="B28" i="7" s="1"/>
  <c r="H17" i="7"/>
  <c r="B33" i="7" l="1"/>
  <c r="B23" i="7"/>
</calcChain>
</file>

<file path=xl/sharedStrings.xml><?xml version="1.0" encoding="utf-8"?>
<sst xmlns="http://schemas.openxmlformats.org/spreadsheetml/2006/main" count="303" uniqueCount="70">
  <si>
    <t>T1</t>
  </si>
  <si>
    <t>T2</t>
  </si>
  <si>
    <t>T3</t>
  </si>
  <si>
    <t>T4</t>
  </si>
  <si>
    <t>Prénom</t>
  </si>
  <si>
    <t>Nom</t>
  </si>
  <si>
    <t>Matricule</t>
  </si>
  <si>
    <t>Exercice 1.1</t>
  </si>
  <si>
    <t>Années</t>
  </si>
  <si>
    <t xml:space="preserve">prévisions </t>
  </si>
  <si>
    <t>erreur absolue</t>
  </si>
  <si>
    <t>erreur quadratique</t>
  </si>
  <si>
    <t>prévisions</t>
  </si>
  <si>
    <t>ventes/fs</t>
  </si>
  <si>
    <t>prévisions*fs</t>
  </si>
  <si>
    <t>Historique</t>
  </si>
  <si>
    <t>Exercice 1.2</t>
  </si>
  <si>
    <t>a) Régression linéaire</t>
  </si>
  <si>
    <t>b) Régression linéaire avec effet saisonnier</t>
  </si>
  <si>
    <t>Exercice 1.3</t>
  </si>
  <si>
    <t>facteur saisonnier (fs)</t>
  </si>
  <si>
    <t>Periode</t>
  </si>
  <si>
    <t>Moyenne</t>
  </si>
  <si>
    <t>Exercice 1.</t>
  </si>
  <si>
    <t>Graphique</t>
  </si>
  <si>
    <t>Exercice 2.</t>
  </si>
  <si>
    <t>Année</t>
  </si>
  <si>
    <t>Application des modèles</t>
  </si>
  <si>
    <t xml:space="preserve">Choix du modèle et discussion </t>
  </si>
  <si>
    <t>e) Lissage Exponentiel simple</t>
  </si>
  <si>
    <t>Exercice 2.1</t>
  </si>
  <si>
    <t>EMA</t>
  </si>
  <si>
    <t>α</t>
  </si>
  <si>
    <t>Itération 1:</t>
  </si>
  <si>
    <t>Itération 2:</t>
  </si>
  <si>
    <t>Exercice 2.2</t>
  </si>
  <si>
    <t>Itération 3:</t>
  </si>
  <si>
    <t>EQM</t>
  </si>
  <si>
    <t>Exercice 3.</t>
  </si>
  <si>
    <t>Alpha*  =</t>
  </si>
  <si>
    <t>Produits</t>
  </si>
  <si>
    <t>Modèle</t>
  </si>
  <si>
    <t>Choix</t>
  </si>
  <si>
    <t>RL</t>
  </si>
  <si>
    <t>MM</t>
  </si>
  <si>
    <t>RL/FS</t>
  </si>
  <si>
    <t>MM/FS</t>
  </si>
  <si>
    <t>Sommaire des resultats</t>
  </si>
  <si>
    <t xml:space="preserve">Équipe </t>
  </si>
  <si>
    <t>Trimestre</t>
  </si>
  <si>
    <t>Contrats Accordés</t>
  </si>
  <si>
    <t>Contrats Obtenus</t>
  </si>
  <si>
    <t>a) Moyenne mobile (n=3)</t>
  </si>
  <si>
    <t xml:space="preserve"> b) Moyenne mobile avec effet saisonnier (n=3)</t>
  </si>
  <si>
    <t>contrats Obtenus/fs</t>
  </si>
  <si>
    <t xml:space="preserve">Moyenne </t>
  </si>
  <si>
    <t xml:space="preserve"> c) Régression linéaire</t>
  </si>
  <si>
    <t>d) Régression linéaire avec effet saisonnier</t>
  </si>
  <si>
    <t>c) Moyenne mobile (n=4)</t>
  </si>
  <si>
    <t>d) Moyenne mobile avec effet saisonnier ( (n=4)</t>
  </si>
  <si>
    <t xml:space="preserve">Produit </t>
  </si>
  <si>
    <t>c) Moyenne mobile (n=3)</t>
  </si>
  <si>
    <t>d) Moyenne mobile avec effet saisonnier (n=3)</t>
  </si>
  <si>
    <t>d) Moyenne mobile avec effet saisonnier (n=4)</t>
  </si>
  <si>
    <r>
      <t>LES /</t>
    </r>
    <r>
      <rPr>
        <sz val="11"/>
        <color rgb="FFFF0000"/>
        <rFont val="Calibri"/>
        <family val="2"/>
        <scheme val="minor"/>
      </rPr>
      <t xml:space="preserve"> </t>
    </r>
    <r>
      <rPr>
        <b/>
        <sz val="11"/>
        <color rgb="FFFF0000"/>
        <rFont val="Calibri"/>
        <family val="2"/>
        <scheme val="minor"/>
      </rPr>
      <t>α* =  ?</t>
    </r>
  </si>
  <si>
    <r>
      <t>LES /</t>
    </r>
    <r>
      <rPr>
        <b/>
        <sz val="11"/>
        <color rgb="FFFF0000"/>
        <rFont val="Calibri"/>
        <family val="2"/>
        <scheme val="minor"/>
      </rPr>
      <t xml:space="preserve"> α* =  ?</t>
    </r>
  </si>
  <si>
    <t>Podgorica</t>
  </si>
  <si>
    <t>Andi</t>
  </si>
  <si>
    <t>Xiao Yuan</t>
  </si>
  <si>
    <t>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</si>
</sst>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00"/>
  </numFmts>
  <fonts count="12" x14ac:knownFonts="1">
    <font>
      <sz val="11"/>
      <color theme="1"/>
      <name val="Calibri"/>
      <family val="2"/>
      <scheme val="minor"/>
    </font>
    <font>
      <sz val="10"/>
      <name val="Arial"/>
      <family val="2"/>
    </font>
    <font>
      <b/>
      <sz val="10"/>
      <name val="Arial"/>
      <family val="2"/>
    </font>
    <font>
      <b/>
      <sz val="11"/>
      <color theme="1"/>
      <name val="Calibri"/>
      <family val="2"/>
      <scheme val="minor"/>
    </font>
    <font>
      <sz val="11"/>
      <color rgb="FFFF0000"/>
      <name val="Calibri"/>
      <family val="2"/>
      <scheme val="minor"/>
    </font>
    <font>
      <i/>
      <sz val="11"/>
      <color rgb="FFFF0000"/>
      <name val="Calibri"/>
      <family val="2"/>
      <scheme val="minor"/>
    </font>
    <font>
      <b/>
      <sz val="14"/>
      <color theme="1"/>
      <name val="Calibri"/>
      <family val="2"/>
      <scheme val="minor"/>
    </font>
    <font>
      <b/>
      <sz val="12"/>
      <color theme="1"/>
      <name val="Calibri"/>
      <family val="2"/>
      <scheme val="minor"/>
    </font>
    <font>
      <b/>
      <i/>
      <sz val="11"/>
      <color theme="1"/>
      <name val="Calibri"/>
      <family val="2"/>
      <scheme val="minor"/>
    </font>
    <font>
      <b/>
      <i/>
      <sz val="12"/>
      <color theme="1"/>
      <name val="Calibri"/>
      <family val="2"/>
      <scheme val="minor"/>
    </font>
    <font>
      <sz val="11"/>
      <color theme="1"/>
      <name val="Calibri"/>
      <family val="2"/>
      <scheme val="minor"/>
    </font>
    <font>
      <b/>
      <sz val="11"/>
      <color rgb="FFFF0000"/>
      <name val="Calibri"/>
      <family val="2"/>
      <scheme val="minor"/>
    </font>
  </fonts>
  <fills count="11">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2" tint="-0.249977111117893"/>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14999847407452621"/>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s>
  <cellStyleXfs count="3">
    <xf numFmtId="0" fontId="0" fillId="0" borderId="0"/>
    <xf numFmtId="0" fontId="1" fillId="0" borderId="0"/>
    <xf numFmtId="9" fontId="10" fillId="0" borderId="0" applyFont="0" applyFill="0" applyBorder="0" applyAlignment="0" applyProtection="0"/>
  </cellStyleXfs>
  <cellXfs count="167">
    <xf numFmtId="0" fontId="0" fillId="0" borderId="0" xfId="0"/>
    <xf numFmtId="0" fontId="1" fillId="0" borderId="0" xfId="1" applyBorder="1" applyAlignment="1">
      <alignment horizontal="center"/>
    </xf>
    <xf numFmtId="0" fontId="1" fillId="0" borderId="3" xfId="1" applyBorder="1" applyAlignment="1">
      <alignment horizontal="center"/>
    </xf>
    <xf numFmtId="0" fontId="1" fillId="0" borderId="2" xfId="1" applyBorder="1" applyAlignment="1">
      <alignment horizontal="center"/>
    </xf>
    <xf numFmtId="0" fontId="0" fillId="0" borderId="1" xfId="0" applyBorder="1"/>
    <xf numFmtId="0" fontId="1" fillId="0" borderId="0" xfId="1" applyFont="1"/>
    <xf numFmtId="0" fontId="1" fillId="0" borderId="4" xfId="1" applyBorder="1" applyAlignment="1">
      <alignment horizontal="center"/>
    </xf>
    <xf numFmtId="0" fontId="1" fillId="0" borderId="5" xfId="1" applyBorder="1" applyAlignment="1">
      <alignment horizontal="center"/>
    </xf>
    <xf numFmtId="0" fontId="1" fillId="0" borderId="6" xfId="1" applyBorder="1" applyAlignment="1">
      <alignment horizontal="center"/>
    </xf>
    <xf numFmtId="0" fontId="0" fillId="2" borderId="0" xfId="0" applyFill="1"/>
    <xf numFmtId="0" fontId="0" fillId="0" borderId="13" xfId="0" applyBorder="1"/>
    <xf numFmtId="0" fontId="2" fillId="0" borderId="1" xfId="0" applyFont="1" applyBorder="1" applyAlignment="1">
      <alignment horizontal="center"/>
    </xf>
    <xf numFmtId="0" fontId="0" fillId="0" borderId="5"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20" xfId="0" applyBorder="1"/>
    <xf numFmtId="0" fontId="2" fillId="0" borderId="21" xfId="0" applyFont="1" applyBorder="1" applyAlignment="1">
      <alignment horizontal="center"/>
    </xf>
    <xf numFmtId="0" fontId="2" fillId="0" borderId="22" xfId="0" applyFont="1" applyBorder="1" applyAlignment="1">
      <alignment horizontal="center"/>
    </xf>
    <xf numFmtId="0" fontId="1" fillId="0" borderId="25" xfId="1" applyBorder="1" applyAlignment="1">
      <alignment horizontal="center"/>
    </xf>
    <xf numFmtId="0" fontId="1" fillId="0" borderId="23" xfId="1" applyBorder="1" applyAlignment="1">
      <alignment horizontal="center"/>
    </xf>
    <xf numFmtId="0" fontId="1" fillId="0" borderId="27" xfId="1" applyBorder="1" applyAlignment="1">
      <alignment horizontal="center"/>
    </xf>
    <xf numFmtId="164" fontId="2" fillId="3" borderId="23" xfId="1" applyNumberFormat="1" applyFont="1" applyFill="1" applyBorder="1" applyAlignment="1">
      <alignment horizontal="center"/>
    </xf>
    <xf numFmtId="0" fontId="1" fillId="0" borderId="19" xfId="1" applyBorder="1" applyAlignment="1">
      <alignment horizontal="center"/>
    </xf>
    <xf numFmtId="0" fontId="1" fillId="0" borderId="17" xfId="1" applyBorder="1" applyAlignment="1">
      <alignment horizontal="center"/>
    </xf>
    <xf numFmtId="164" fontId="2" fillId="3" borderId="28" xfId="1" applyNumberFormat="1" applyFont="1" applyFill="1" applyBorder="1" applyAlignment="1">
      <alignment horizontal="center"/>
    </xf>
    <xf numFmtId="0" fontId="0" fillId="0" borderId="4" xfId="0" applyBorder="1"/>
    <xf numFmtId="0" fontId="2" fillId="0" borderId="29" xfId="0" applyFont="1" applyFill="1" applyBorder="1" applyAlignment="1">
      <alignment horizontal="center"/>
    </xf>
    <xf numFmtId="0" fontId="0" fillId="0" borderId="24" xfId="0" applyBorder="1"/>
    <xf numFmtId="0" fontId="0" fillId="0" borderId="25" xfId="0" applyBorder="1"/>
    <xf numFmtId="0" fontId="0" fillId="0" borderId="23" xfId="0" applyBorder="1"/>
    <xf numFmtId="0" fontId="0" fillId="0" borderId="28" xfId="0" applyBorder="1"/>
    <xf numFmtId="0" fontId="2" fillId="0" borderId="22" xfId="0" applyFont="1" applyFill="1" applyBorder="1" applyAlignment="1">
      <alignment horizontal="center"/>
    </xf>
    <xf numFmtId="0" fontId="4" fillId="0" borderId="1" xfId="0" applyFont="1" applyBorder="1"/>
    <xf numFmtId="0" fontId="5" fillId="0" borderId="1" xfId="0" applyFont="1" applyBorder="1"/>
    <xf numFmtId="0" fontId="2" fillId="0" borderId="26" xfId="0" applyFont="1" applyBorder="1" applyAlignment="1">
      <alignment horizontal="center"/>
    </xf>
    <xf numFmtId="0" fontId="2" fillId="0" borderId="6" xfId="0" applyFont="1" applyBorder="1" applyAlignment="1">
      <alignment horizontal="center"/>
    </xf>
    <xf numFmtId="0" fontId="2" fillId="0" borderId="27" xfId="0" applyFont="1" applyFill="1" applyBorder="1" applyAlignment="1">
      <alignment horizontal="center"/>
    </xf>
    <xf numFmtId="0" fontId="0" fillId="0" borderId="0" xfId="0" applyBorder="1"/>
    <xf numFmtId="0" fontId="0" fillId="0" borderId="0" xfId="0" applyFill="1" applyBorder="1"/>
    <xf numFmtId="0" fontId="2" fillId="0" borderId="0" xfId="1" applyFont="1" applyFill="1" applyBorder="1" applyAlignment="1">
      <alignment horizontal="center"/>
    </xf>
    <xf numFmtId="0" fontId="1" fillId="0" borderId="0" xfId="1" applyFill="1" applyBorder="1" applyAlignment="1">
      <alignment horizontal="center"/>
    </xf>
    <xf numFmtId="0" fontId="1" fillId="0" borderId="0" xfId="1" applyFill="1" applyBorder="1" applyAlignment="1">
      <alignment vertical="top"/>
    </xf>
    <xf numFmtId="0" fontId="3" fillId="0" borderId="0" xfId="0" applyFont="1" applyFill="1" applyBorder="1" applyAlignment="1"/>
    <xf numFmtId="0" fontId="5" fillId="0" borderId="32" xfId="0" applyFont="1" applyBorder="1"/>
    <xf numFmtId="0" fontId="5" fillId="0" borderId="6" xfId="0" applyFont="1" applyBorder="1"/>
    <xf numFmtId="0" fontId="4" fillId="0" borderId="6" xfId="0" applyFont="1" applyBorder="1"/>
    <xf numFmtId="0" fontId="2" fillId="0" borderId="31" xfId="0" applyFont="1" applyBorder="1" applyAlignment="1">
      <alignment horizontal="center"/>
    </xf>
    <xf numFmtId="0" fontId="0" fillId="0" borderId="15" xfId="0" applyBorder="1" applyAlignment="1">
      <alignment horizontal="center"/>
    </xf>
    <xf numFmtId="0" fontId="0" fillId="0" borderId="15" xfId="0" applyFill="1" applyBorder="1" applyAlignment="1">
      <alignment horizontal="center"/>
    </xf>
    <xf numFmtId="0" fontId="0" fillId="0" borderId="33" xfId="0" applyFill="1" applyBorder="1" applyAlignment="1">
      <alignment horizontal="center"/>
    </xf>
    <xf numFmtId="0" fontId="0" fillId="0" borderId="34" xfId="0" applyFill="1" applyBorder="1" applyAlignment="1">
      <alignment horizontal="center"/>
    </xf>
    <xf numFmtId="0" fontId="5" fillId="0" borderId="0" xfId="0" applyFont="1" applyBorder="1"/>
    <xf numFmtId="0" fontId="4" fillId="0" borderId="0" xfId="0" applyFont="1" applyBorder="1"/>
    <xf numFmtId="0" fontId="0" fillId="0" borderId="27" xfId="0" applyFill="1" applyBorder="1" applyAlignment="1">
      <alignment horizontal="center"/>
    </xf>
    <xf numFmtId="0" fontId="7" fillId="0" borderId="0" xfId="0" applyFont="1"/>
    <xf numFmtId="0" fontId="3" fillId="0" borderId="0" xfId="0" applyFont="1"/>
    <xf numFmtId="0" fontId="3" fillId="2" borderId="0" xfId="0" applyFont="1" applyFill="1"/>
    <xf numFmtId="0" fontId="0" fillId="0" borderId="0" xfId="0" applyAlignment="1">
      <alignment horizontal="center"/>
    </xf>
    <xf numFmtId="0" fontId="0" fillId="0" borderId="1" xfId="0" applyBorder="1" applyAlignment="1">
      <alignment horizontal="center"/>
    </xf>
    <xf numFmtId="0" fontId="3" fillId="0" borderId="1" xfId="0" applyFont="1" applyBorder="1" applyAlignment="1">
      <alignment horizontal="center"/>
    </xf>
    <xf numFmtId="0" fontId="8" fillId="0" borderId="0" xfId="0" applyFont="1"/>
    <xf numFmtId="0" fontId="0" fillId="0" borderId="21" xfId="0" applyBorder="1"/>
    <xf numFmtId="0" fontId="0" fillId="0" borderId="29" xfId="0" applyBorder="1"/>
    <xf numFmtId="0" fontId="5" fillId="0" borderId="16" xfId="0" applyFont="1" applyBorder="1"/>
    <xf numFmtId="0" fontId="4" fillId="0" borderId="17" xfId="0" applyFont="1" applyBorder="1"/>
    <xf numFmtId="0" fontId="4" fillId="0" borderId="28" xfId="0" applyFont="1" applyBorder="1"/>
    <xf numFmtId="0" fontId="5" fillId="0" borderId="37" xfId="0" applyFont="1" applyBorder="1"/>
    <xf numFmtId="0" fontId="4" fillId="0" borderId="38" xfId="0" applyFont="1" applyBorder="1"/>
    <xf numFmtId="0" fontId="4" fillId="0" borderId="39" xfId="0" applyFont="1" applyBorder="1"/>
    <xf numFmtId="0" fontId="3" fillId="3" borderId="7" xfId="0" applyFont="1" applyFill="1" applyBorder="1" applyAlignment="1">
      <alignment horizontal="right"/>
    </xf>
    <xf numFmtId="0" fontId="2" fillId="0" borderId="40" xfId="0" applyFont="1" applyBorder="1" applyAlignment="1">
      <alignment horizontal="center"/>
    </xf>
    <xf numFmtId="0" fontId="2" fillId="0" borderId="42" xfId="0" applyFont="1" applyBorder="1" applyAlignment="1">
      <alignment horizontal="center"/>
    </xf>
    <xf numFmtId="0" fontId="0" fillId="0" borderId="12" xfId="0" applyBorder="1" applyAlignment="1">
      <alignment horizontal="center"/>
    </xf>
    <xf numFmtId="0" fontId="2" fillId="0" borderId="36" xfId="0" applyFont="1" applyBorder="1" applyAlignment="1">
      <alignment horizontal="center"/>
    </xf>
    <xf numFmtId="0" fontId="0" fillId="0" borderId="0" xfId="0" applyBorder="1" applyAlignment="1">
      <alignment horizontal="center"/>
    </xf>
    <xf numFmtId="0" fontId="0" fillId="0" borderId="0"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1" xfId="0" applyFill="1" applyBorder="1" applyAlignment="1">
      <alignment horizontal="center"/>
    </xf>
    <xf numFmtId="0" fontId="0" fillId="0" borderId="29" xfId="0" applyBorder="1" applyAlignment="1">
      <alignment horizontal="center"/>
    </xf>
    <xf numFmtId="0" fontId="0" fillId="0" borderId="29" xfId="0" applyFill="1" applyBorder="1" applyAlignment="1">
      <alignment horizontal="center"/>
    </xf>
    <xf numFmtId="0" fontId="0" fillId="0" borderId="44" xfId="0" applyFill="1" applyBorder="1" applyAlignment="1">
      <alignment horizontal="center"/>
    </xf>
    <xf numFmtId="0" fontId="0" fillId="0" borderId="6" xfId="0" applyBorder="1" applyAlignment="1">
      <alignment horizontal="center"/>
    </xf>
    <xf numFmtId="0" fontId="0" fillId="0" borderId="27" xfId="0" applyBorder="1" applyAlignment="1">
      <alignment horizontal="center"/>
    </xf>
    <xf numFmtId="0" fontId="2" fillId="0" borderId="37" xfId="0" applyFont="1" applyBorder="1" applyAlignment="1">
      <alignment horizontal="center"/>
    </xf>
    <xf numFmtId="0" fontId="2" fillId="0" borderId="38" xfId="0" applyFont="1" applyBorder="1" applyAlignment="1">
      <alignment horizontal="center"/>
    </xf>
    <xf numFmtId="0" fontId="2" fillId="0" borderId="39" xfId="0" applyFont="1" applyBorder="1" applyAlignment="1">
      <alignment horizontal="center"/>
    </xf>
    <xf numFmtId="0" fontId="3" fillId="8" borderId="1" xfId="0" applyFont="1" applyFill="1" applyBorder="1" applyAlignment="1">
      <alignment horizontal="center"/>
    </xf>
    <xf numFmtId="0" fontId="0" fillId="0" borderId="32" xfId="0" applyFill="1" applyBorder="1"/>
    <xf numFmtId="0" fontId="0" fillId="0" borderId="46" xfId="0" applyFill="1" applyBorder="1" applyAlignment="1">
      <alignment horizontal="center"/>
    </xf>
    <xf numFmtId="0" fontId="0" fillId="0" borderId="1" xfId="0" applyFill="1" applyBorder="1"/>
    <xf numFmtId="0" fontId="0" fillId="0" borderId="44" xfId="0" applyFill="1" applyBorder="1"/>
    <xf numFmtId="0" fontId="0" fillId="0" borderId="45" xfId="0" applyFill="1" applyBorder="1" applyAlignment="1">
      <alignment horizontal="center"/>
    </xf>
    <xf numFmtId="0" fontId="3" fillId="10" borderId="0" xfId="0" applyFont="1" applyFill="1"/>
    <xf numFmtId="0" fontId="2" fillId="9" borderId="1" xfId="1" applyFont="1" applyFill="1" applyBorder="1"/>
    <xf numFmtId="0" fontId="0" fillId="8" borderId="1" xfId="0" applyFill="1" applyBorder="1"/>
    <xf numFmtId="0" fontId="2" fillId="6" borderId="30" xfId="0" applyFont="1" applyFill="1" applyBorder="1" applyAlignment="1"/>
    <xf numFmtId="0" fontId="2" fillId="6" borderId="36" xfId="0" applyFont="1" applyFill="1" applyBorder="1" applyAlignment="1"/>
    <xf numFmtId="0" fontId="2" fillId="6" borderId="31" xfId="0" applyFont="1" applyFill="1" applyBorder="1" applyAlignment="1"/>
    <xf numFmtId="0" fontId="2" fillId="5" borderId="7" xfId="0" applyFont="1" applyFill="1" applyBorder="1" applyAlignment="1">
      <alignment wrapText="1"/>
    </xf>
    <xf numFmtId="0" fontId="2" fillId="5" borderId="8" xfId="0" applyFont="1" applyFill="1" applyBorder="1" applyAlignment="1">
      <alignment wrapText="1"/>
    </xf>
    <xf numFmtId="0" fontId="2" fillId="5" borderId="9" xfId="0" applyFont="1" applyFill="1" applyBorder="1" applyAlignment="1">
      <alignment wrapText="1"/>
    </xf>
    <xf numFmtId="0" fontId="0" fillId="8" borderId="1" xfId="0" applyFont="1" applyFill="1" applyBorder="1" applyAlignment="1">
      <alignment horizontal="center"/>
    </xf>
    <xf numFmtId="0" fontId="0" fillId="0" borderId="0" xfId="0" applyFont="1"/>
    <xf numFmtId="0" fontId="0" fillId="0" borderId="0" xfId="0" applyAlignment="1">
      <alignment horizontal="center" vertical="center"/>
    </xf>
    <xf numFmtId="0" fontId="2" fillId="0" borderId="26"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7" xfId="0" applyFont="1" applyBorder="1" applyAlignment="1">
      <alignment horizontal="center" vertical="center" wrapText="1"/>
    </xf>
    <xf numFmtId="0" fontId="2" fillId="6" borderId="7" xfId="0" applyFont="1" applyFill="1" applyBorder="1" applyAlignment="1"/>
    <xf numFmtId="0" fontId="2" fillId="6" borderId="8" xfId="0" applyFont="1" applyFill="1" applyBorder="1" applyAlignment="1"/>
    <xf numFmtId="0" fontId="2" fillId="6" borderId="9" xfId="0" applyFont="1" applyFill="1" applyBorder="1" applyAlignment="1"/>
    <xf numFmtId="0" fontId="0" fillId="3" borderId="7" xfId="0" applyFill="1" applyBorder="1" applyAlignment="1"/>
    <xf numFmtId="0" fontId="0" fillId="3" borderId="9" xfId="0" applyFill="1" applyBorder="1" applyAlignment="1"/>
    <xf numFmtId="0" fontId="3" fillId="9" borderId="37" xfId="0" applyFont="1" applyFill="1" applyBorder="1" applyAlignment="1">
      <alignment horizontal="center"/>
    </xf>
    <xf numFmtId="0" fontId="3" fillId="9" borderId="38" xfId="0" applyFont="1" applyFill="1" applyBorder="1" applyAlignment="1">
      <alignment horizontal="center"/>
    </xf>
    <xf numFmtId="0" fontId="3" fillId="9" borderId="39" xfId="0" applyFont="1" applyFill="1" applyBorder="1" applyAlignment="1">
      <alignment horizontal="center"/>
    </xf>
    <xf numFmtId="0" fontId="2" fillId="0" borderId="41" xfId="1" applyFont="1" applyBorder="1" applyAlignment="1">
      <alignment horizontal="center"/>
    </xf>
    <xf numFmtId="0" fontId="2" fillId="0" borderId="11" xfId="1" applyFont="1" applyBorder="1" applyAlignment="1">
      <alignment horizontal="center"/>
    </xf>
    <xf numFmtId="0" fontId="2" fillId="0" borderId="35" xfId="1" applyFont="1" applyBorder="1" applyAlignment="1">
      <alignment horizontal="center"/>
    </xf>
    <xf numFmtId="0" fontId="2" fillId="0" borderId="42" xfId="1" applyFont="1" applyBorder="1" applyAlignment="1">
      <alignment horizontal="center"/>
    </xf>
    <xf numFmtId="0" fontId="0" fillId="4" borderId="1" xfId="0" applyFont="1" applyFill="1" applyBorder="1" applyAlignment="1">
      <alignment horizontal="center"/>
    </xf>
    <xf numFmtId="0" fontId="0" fillId="0" borderId="5" xfId="2" applyNumberFormat="1" applyFont="1" applyBorder="1"/>
    <xf numFmtId="165" fontId="0" fillId="0" borderId="14" xfId="0" applyNumberFormat="1" applyBorder="1"/>
    <xf numFmtId="165" fontId="0" fillId="0" borderId="5" xfId="0" applyNumberFormat="1" applyBorder="1"/>
    <xf numFmtId="165" fontId="0" fillId="0" borderId="15" xfId="0" applyNumberFormat="1" applyBorder="1"/>
    <xf numFmtId="165" fontId="0" fillId="0" borderId="13" xfId="0" applyNumberFormat="1" applyBorder="1"/>
    <xf numFmtId="165" fontId="4" fillId="0" borderId="6" xfId="0" applyNumberFormat="1" applyFont="1" applyBorder="1"/>
    <xf numFmtId="0" fontId="0" fillId="0" borderId="24" xfId="0" applyFill="1" applyBorder="1"/>
    <xf numFmtId="0" fontId="0" fillId="0" borderId="14" xfId="0" applyFill="1" applyBorder="1"/>
    <xf numFmtId="0" fontId="0" fillId="0" borderId="16" xfId="0" applyFill="1" applyBorder="1"/>
    <xf numFmtId="0" fontId="2" fillId="0" borderId="15" xfId="0" applyFont="1" applyFill="1" applyBorder="1" applyAlignment="1">
      <alignment horizontal="center"/>
    </xf>
    <xf numFmtId="0" fontId="2" fillId="0" borderId="20" xfId="0" applyFont="1" applyFill="1" applyBorder="1" applyAlignment="1">
      <alignment horizontal="center"/>
    </xf>
    <xf numFmtId="0" fontId="2" fillId="5" borderId="10" xfId="0" applyFont="1" applyFill="1" applyBorder="1" applyAlignment="1">
      <alignment horizontal="center" wrapText="1"/>
    </xf>
    <xf numFmtId="0" fontId="2" fillId="5" borderId="11" xfId="0" applyFont="1" applyFill="1" applyBorder="1" applyAlignment="1">
      <alignment horizontal="center" wrapText="1"/>
    </xf>
    <xf numFmtId="0" fontId="2" fillId="5" borderId="12" xfId="0" applyFont="1" applyFill="1" applyBorder="1" applyAlignment="1">
      <alignment horizontal="center" wrapText="1"/>
    </xf>
    <xf numFmtId="0" fontId="3" fillId="3" borderId="7" xfId="0" applyFont="1" applyFill="1" applyBorder="1" applyAlignment="1">
      <alignment horizontal="center"/>
    </xf>
    <xf numFmtId="0" fontId="3" fillId="3" borderId="8" xfId="0" applyFont="1" applyFill="1" applyBorder="1" applyAlignment="1">
      <alignment horizontal="center"/>
    </xf>
    <xf numFmtId="0" fontId="3" fillId="3" borderId="9" xfId="0" applyFont="1" applyFill="1" applyBorder="1" applyAlignment="1">
      <alignment horizontal="center"/>
    </xf>
    <xf numFmtId="0" fontId="1" fillId="0" borderId="14" xfId="1" applyBorder="1" applyAlignment="1">
      <alignment horizontal="center" vertical="top"/>
    </xf>
    <xf numFmtId="0" fontId="1" fillId="0" borderId="16" xfId="1" applyBorder="1" applyAlignment="1">
      <alignment horizontal="center" vertical="top"/>
    </xf>
    <xf numFmtId="0" fontId="1" fillId="0" borderId="24" xfId="1" applyBorder="1" applyAlignment="1">
      <alignment horizontal="center" vertical="top"/>
    </xf>
    <xf numFmtId="0" fontId="1" fillId="0" borderId="26" xfId="1" applyBorder="1" applyAlignment="1">
      <alignment horizontal="center" vertical="top"/>
    </xf>
    <xf numFmtId="0" fontId="6" fillId="7" borderId="0" xfId="0" applyFont="1" applyFill="1" applyAlignment="1">
      <alignment horizontal="center"/>
    </xf>
    <xf numFmtId="0" fontId="0" fillId="7" borderId="0" xfId="0" applyFill="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2" fillId="6" borderId="10" xfId="0" applyFont="1" applyFill="1" applyBorder="1" applyAlignment="1">
      <alignment horizontal="center"/>
    </xf>
    <xf numFmtId="0" fontId="2" fillId="6" borderId="11" xfId="0" applyFont="1" applyFill="1" applyBorder="1" applyAlignment="1">
      <alignment horizontal="center"/>
    </xf>
    <xf numFmtId="0" fontId="2" fillId="6" borderId="12" xfId="0" applyFont="1" applyFill="1" applyBorder="1" applyAlignment="1">
      <alignment horizontal="center"/>
    </xf>
    <xf numFmtId="0" fontId="2" fillId="4" borderId="10" xfId="0" applyFont="1" applyFill="1" applyBorder="1" applyAlignment="1">
      <alignment horizontal="center"/>
    </xf>
    <xf numFmtId="0" fontId="2" fillId="4" borderId="11" xfId="0" applyFont="1" applyFill="1" applyBorder="1" applyAlignment="1">
      <alignment horizontal="center"/>
    </xf>
    <xf numFmtId="0" fontId="2" fillId="4" borderId="12" xfId="0" applyFont="1" applyFill="1" applyBorder="1" applyAlignment="1">
      <alignment horizontal="center"/>
    </xf>
    <xf numFmtId="0" fontId="8" fillId="0" borderId="3" xfId="0" applyFont="1" applyBorder="1" applyAlignment="1">
      <alignment horizontal="center"/>
    </xf>
    <xf numFmtId="0" fontId="9" fillId="0" borderId="19" xfId="0" applyFont="1" applyBorder="1" applyAlignment="1">
      <alignment horizontal="center"/>
    </xf>
    <xf numFmtId="0" fontId="0" fillId="2" borderId="0" xfId="0" applyFill="1" applyAlignment="1">
      <alignment horizontal="center"/>
    </xf>
    <xf numFmtId="0" fontId="2" fillId="0" borderId="26" xfId="0" applyFont="1" applyBorder="1" applyAlignment="1">
      <alignment horizontal="center" vertical="center"/>
    </xf>
    <xf numFmtId="0" fontId="2" fillId="0" borderId="21" xfId="0" applyFont="1" applyBorder="1" applyAlignment="1">
      <alignment horizontal="center" vertical="center"/>
    </xf>
    <xf numFmtId="0" fontId="2" fillId="0" borderId="43" xfId="0" applyFont="1" applyBorder="1" applyAlignment="1">
      <alignment horizontal="center" vertical="center"/>
    </xf>
    <xf numFmtId="0" fontId="3" fillId="10" borderId="41" xfId="0" applyFont="1" applyFill="1" applyBorder="1" applyAlignment="1">
      <alignment horizontal="center" vertical="top"/>
    </xf>
    <xf numFmtId="0" fontId="3" fillId="10" borderId="14" xfId="0" applyFont="1" applyFill="1" applyBorder="1" applyAlignment="1">
      <alignment horizontal="center" vertical="top"/>
    </xf>
    <xf numFmtId="0" fontId="3" fillId="10" borderId="16" xfId="0" applyFont="1" applyFill="1" applyBorder="1" applyAlignment="1">
      <alignment horizontal="center" vertical="top"/>
    </xf>
    <xf numFmtId="165" fontId="5" fillId="0" borderId="6" xfId="0" applyNumberFormat="1" applyFont="1" applyBorder="1"/>
    <xf numFmtId="0" fontId="1" fillId="6" borderId="7" xfId="0" applyFont="1" applyFill="1" applyBorder="1" applyAlignment="1"/>
  </cellXfs>
  <cellStyles count="3">
    <cellStyle name="Normal" xfId="0" builtinId="0"/>
    <cellStyle name="Normal 2" xfId="1" xr:uid="{00000000-0005-0000-0000-000001000000}"/>
    <cellStyle name="Pourcentage" xfId="2" builtinId="5"/>
  </cellStyles>
  <dxfs count="0"/>
  <tableStyles count="0" defaultTableStyle="TableStyleMedium2" defaultPivotStyle="PivotStyleLight16"/>
  <colors>
    <mruColors>
      <color rgb="FFFFFF99"/>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CA" sz="1100"/>
              <a:t>Historique de contrats obtenus</a:t>
            </a:r>
            <a:r>
              <a:rPr lang="fr-CA" sz="1100" baseline="0"/>
              <a:t> selon les contrats accordés</a:t>
            </a:r>
            <a:endParaRPr lang="fr-CA"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Exercice1!$D$3:$D$4</c:f>
              <c:strCache>
                <c:ptCount val="2"/>
                <c:pt idx="0">
                  <c:v>Historique</c:v>
                </c:pt>
                <c:pt idx="1">
                  <c:v>Contrats Accordés</c:v>
                </c:pt>
              </c:strCache>
            </c:strRef>
          </c:tx>
          <c:spPr>
            <a:solidFill>
              <a:schemeClr val="accent1"/>
            </a:solidFill>
            <a:ln>
              <a:noFill/>
            </a:ln>
            <a:effectLst/>
          </c:spPr>
          <c:invertIfNegative val="0"/>
          <c:cat>
            <c:multiLvlStrRef>
              <c:f>Exercice1!$B$5:$C$16</c:f>
              <c:multiLvlStrCache>
                <c:ptCount val="12"/>
                <c:lvl>
                  <c:pt idx="0">
                    <c:v>T1</c:v>
                  </c:pt>
                  <c:pt idx="1">
                    <c:v>T2</c:v>
                  </c:pt>
                  <c:pt idx="2">
                    <c:v>T3</c:v>
                  </c:pt>
                  <c:pt idx="3">
                    <c:v>T4</c:v>
                  </c:pt>
                  <c:pt idx="4">
                    <c:v>T1</c:v>
                  </c:pt>
                  <c:pt idx="5">
                    <c:v>T2</c:v>
                  </c:pt>
                  <c:pt idx="6">
                    <c:v>T3</c:v>
                  </c:pt>
                  <c:pt idx="7">
                    <c:v>T4</c:v>
                  </c:pt>
                  <c:pt idx="8">
                    <c:v>T1</c:v>
                  </c:pt>
                  <c:pt idx="9">
                    <c:v>T2</c:v>
                  </c:pt>
                  <c:pt idx="10">
                    <c:v>T3</c:v>
                  </c:pt>
                  <c:pt idx="11">
                    <c:v>T4</c:v>
                  </c:pt>
                </c:lvl>
                <c:lvl>
                  <c:pt idx="0">
                    <c:v>1</c:v>
                  </c:pt>
                  <c:pt idx="4">
                    <c:v>2</c:v>
                  </c:pt>
                  <c:pt idx="8">
                    <c:v>3</c:v>
                  </c:pt>
                </c:lvl>
              </c:multiLvlStrCache>
            </c:multiLvlStrRef>
          </c:cat>
          <c:val>
            <c:numRef>
              <c:f>Exercice1!$D$5:$D$16</c:f>
              <c:numCache>
                <c:formatCode>General</c:formatCode>
                <c:ptCount val="12"/>
                <c:pt idx="0">
                  <c:v>150</c:v>
                </c:pt>
                <c:pt idx="1">
                  <c:v>185</c:v>
                </c:pt>
                <c:pt idx="2">
                  <c:v>160</c:v>
                </c:pt>
                <c:pt idx="3">
                  <c:v>147</c:v>
                </c:pt>
                <c:pt idx="4">
                  <c:v>180</c:v>
                </c:pt>
                <c:pt idx="5">
                  <c:v>190</c:v>
                </c:pt>
                <c:pt idx="6">
                  <c:v>200</c:v>
                </c:pt>
                <c:pt idx="7">
                  <c:v>210</c:v>
                </c:pt>
                <c:pt idx="8">
                  <c:v>260</c:v>
                </c:pt>
                <c:pt idx="9">
                  <c:v>290</c:v>
                </c:pt>
                <c:pt idx="10">
                  <c:v>300</c:v>
                </c:pt>
                <c:pt idx="11">
                  <c:v>270</c:v>
                </c:pt>
              </c:numCache>
            </c:numRef>
          </c:val>
          <c:extLst>
            <c:ext xmlns:c16="http://schemas.microsoft.com/office/drawing/2014/chart" uri="{C3380CC4-5D6E-409C-BE32-E72D297353CC}">
              <c16:uniqueId val="{00000000-84F5-464D-AC8E-652EA874DDF0}"/>
            </c:ext>
          </c:extLst>
        </c:ser>
        <c:ser>
          <c:idx val="1"/>
          <c:order val="1"/>
          <c:tx>
            <c:strRef>
              <c:f>Exercice1!$E$3:$E$4</c:f>
              <c:strCache>
                <c:ptCount val="2"/>
                <c:pt idx="0">
                  <c:v>Historique</c:v>
                </c:pt>
                <c:pt idx="1">
                  <c:v>Contrats Obtenus</c:v>
                </c:pt>
              </c:strCache>
            </c:strRef>
          </c:tx>
          <c:spPr>
            <a:solidFill>
              <a:schemeClr val="accent2"/>
            </a:solidFill>
            <a:ln>
              <a:noFill/>
            </a:ln>
            <a:effectLst/>
          </c:spPr>
          <c:invertIfNegative val="0"/>
          <c:cat>
            <c:multiLvlStrRef>
              <c:f>Exercice1!$B$5:$C$16</c:f>
              <c:multiLvlStrCache>
                <c:ptCount val="12"/>
                <c:lvl>
                  <c:pt idx="0">
                    <c:v>T1</c:v>
                  </c:pt>
                  <c:pt idx="1">
                    <c:v>T2</c:v>
                  </c:pt>
                  <c:pt idx="2">
                    <c:v>T3</c:v>
                  </c:pt>
                  <c:pt idx="3">
                    <c:v>T4</c:v>
                  </c:pt>
                  <c:pt idx="4">
                    <c:v>T1</c:v>
                  </c:pt>
                  <c:pt idx="5">
                    <c:v>T2</c:v>
                  </c:pt>
                  <c:pt idx="6">
                    <c:v>T3</c:v>
                  </c:pt>
                  <c:pt idx="7">
                    <c:v>T4</c:v>
                  </c:pt>
                  <c:pt idx="8">
                    <c:v>T1</c:v>
                  </c:pt>
                  <c:pt idx="9">
                    <c:v>T2</c:v>
                  </c:pt>
                  <c:pt idx="10">
                    <c:v>T3</c:v>
                  </c:pt>
                  <c:pt idx="11">
                    <c:v>T4</c:v>
                  </c:pt>
                </c:lvl>
                <c:lvl>
                  <c:pt idx="0">
                    <c:v>1</c:v>
                  </c:pt>
                  <c:pt idx="4">
                    <c:v>2</c:v>
                  </c:pt>
                  <c:pt idx="8">
                    <c:v>3</c:v>
                  </c:pt>
                </c:lvl>
              </c:multiLvlStrCache>
            </c:multiLvlStrRef>
          </c:cat>
          <c:val>
            <c:numRef>
              <c:f>Exercice1!$E$5:$E$16</c:f>
              <c:numCache>
                <c:formatCode>General</c:formatCode>
                <c:ptCount val="12"/>
                <c:pt idx="0">
                  <c:v>10</c:v>
                </c:pt>
                <c:pt idx="1">
                  <c:v>18</c:v>
                </c:pt>
                <c:pt idx="2">
                  <c:v>11</c:v>
                </c:pt>
                <c:pt idx="3">
                  <c:v>12</c:v>
                </c:pt>
                <c:pt idx="4">
                  <c:v>13</c:v>
                </c:pt>
                <c:pt idx="5">
                  <c:v>16</c:v>
                </c:pt>
                <c:pt idx="6">
                  <c:v>14</c:v>
                </c:pt>
                <c:pt idx="7">
                  <c:v>17</c:v>
                </c:pt>
              </c:numCache>
            </c:numRef>
          </c:val>
          <c:extLst>
            <c:ext xmlns:c16="http://schemas.microsoft.com/office/drawing/2014/chart" uri="{C3380CC4-5D6E-409C-BE32-E72D297353CC}">
              <c16:uniqueId val="{00000001-84F5-464D-AC8E-652EA874DDF0}"/>
            </c:ext>
          </c:extLst>
        </c:ser>
        <c:dLbls>
          <c:showLegendKey val="0"/>
          <c:showVal val="0"/>
          <c:showCatName val="0"/>
          <c:showSerName val="0"/>
          <c:showPercent val="0"/>
          <c:showBubbleSize val="0"/>
        </c:dLbls>
        <c:gapWidth val="219"/>
        <c:overlap val="-27"/>
        <c:axId val="877175647"/>
        <c:axId val="877163999"/>
      </c:barChart>
      <c:catAx>
        <c:axId val="877175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163999"/>
        <c:crosses val="autoZero"/>
        <c:auto val="1"/>
        <c:lblAlgn val="ctr"/>
        <c:lblOffset val="100"/>
        <c:noMultiLvlLbl val="0"/>
      </c:catAx>
      <c:valAx>
        <c:axId val="877163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1756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dLbls>
          <c:showLegendKey val="0"/>
          <c:showVal val="0"/>
          <c:showCatName val="0"/>
          <c:showSerName val="0"/>
          <c:showPercent val="0"/>
          <c:showBubbleSize val="0"/>
        </c:dLbls>
        <c:axId val="226284656"/>
        <c:axId val="226286952"/>
      </c:scatterChart>
      <c:valAx>
        <c:axId val="226284656"/>
        <c:scaling>
          <c:orientation val="minMax"/>
          <c:max val="1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Périodes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6286952"/>
        <c:crosses val="autoZero"/>
        <c:crossBetween val="midCat"/>
        <c:majorUnit val="1"/>
      </c:valAx>
      <c:valAx>
        <c:axId val="226286952"/>
        <c:scaling>
          <c:orientation val="minMax"/>
          <c:min val="32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Ventes</a:t>
                </a:r>
                <a:r>
                  <a:rPr lang="fr-CA" baseline="0"/>
                  <a:t> du produit</a:t>
                </a:r>
                <a:endParaRPr lang="fr-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62846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761999</xdr:colOff>
      <xdr:row>72</xdr:row>
      <xdr:rowOff>19049</xdr:rowOff>
    </xdr:from>
    <xdr:to>
      <xdr:col>7</xdr:col>
      <xdr:colOff>9525</xdr:colOff>
      <xdr:row>81</xdr:row>
      <xdr:rowOff>9524</xdr:rowOff>
    </xdr:to>
    <xdr:sp macro="" textlink="">
      <xdr:nvSpPr>
        <xdr:cNvPr id="4" name="Text Box 11">
          <a:extLst>
            <a:ext uri="{FF2B5EF4-FFF2-40B4-BE49-F238E27FC236}">
              <a16:creationId xmlns:a16="http://schemas.microsoft.com/office/drawing/2014/main" id="{00000000-0008-0000-0100-000004000000}"/>
            </a:ext>
          </a:extLst>
        </xdr:cNvPr>
        <xdr:cNvSpPr txBox="1">
          <a:spLocks noChangeArrowheads="1"/>
        </xdr:cNvSpPr>
      </xdr:nvSpPr>
      <xdr:spPr bwMode="auto">
        <a:xfrm>
          <a:off x="761999" y="13154024"/>
          <a:ext cx="4914901" cy="170497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fr-CA" sz="1000" b="1" i="0" u="none" strike="noStrike" baseline="0">
              <a:solidFill>
                <a:srgbClr val="000000"/>
              </a:solidFill>
              <a:latin typeface="Arial"/>
              <a:cs typeface="Arial"/>
            </a:rPr>
            <a:t>Discussion</a:t>
          </a:r>
        </a:p>
        <a:p>
          <a:pPr algn="l" rtl="0">
            <a:defRPr sz="1000"/>
          </a:pPr>
          <a:endParaRPr lang="fr-CA" sz="1000" b="0" i="0" u="none" strike="noStrike" baseline="0">
            <a:solidFill>
              <a:srgbClr val="000000"/>
            </a:solidFill>
            <a:latin typeface="Arial"/>
            <a:cs typeface="Arial"/>
          </a:endParaRPr>
        </a:p>
      </xdr:txBody>
    </xdr:sp>
    <xdr:clientData/>
  </xdr:twoCellAnchor>
  <xdr:twoCellAnchor>
    <xdr:from>
      <xdr:col>11</xdr:col>
      <xdr:colOff>9524</xdr:colOff>
      <xdr:row>0</xdr:row>
      <xdr:rowOff>228600</xdr:rowOff>
    </xdr:from>
    <xdr:to>
      <xdr:col>14</xdr:col>
      <xdr:colOff>761999</xdr:colOff>
      <xdr:row>17</xdr:row>
      <xdr:rowOff>9525</xdr:rowOff>
    </xdr:to>
    <xdr:sp macro="" textlink="">
      <xdr:nvSpPr>
        <xdr:cNvPr id="3" name="Text Box 11">
          <a:extLst>
            <a:ext uri="{FF2B5EF4-FFF2-40B4-BE49-F238E27FC236}">
              <a16:creationId xmlns:a16="http://schemas.microsoft.com/office/drawing/2014/main" id="{00000000-0008-0000-0100-000003000000}"/>
            </a:ext>
          </a:extLst>
        </xdr:cNvPr>
        <xdr:cNvSpPr txBox="1">
          <a:spLocks noChangeArrowheads="1"/>
        </xdr:cNvSpPr>
      </xdr:nvSpPr>
      <xdr:spPr bwMode="auto">
        <a:xfrm>
          <a:off x="10591799" y="228600"/>
          <a:ext cx="3895725" cy="30956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fr-CA" sz="1000" b="1" i="0" u="none" strike="noStrike" baseline="0">
              <a:solidFill>
                <a:srgbClr val="000000"/>
              </a:solidFill>
              <a:latin typeface="Arial"/>
              <a:cs typeface="Arial"/>
            </a:rPr>
            <a:t>Réponses</a:t>
          </a:r>
        </a:p>
        <a:p>
          <a:pPr algn="l" rtl="0">
            <a:defRPr sz="1000"/>
          </a:pPr>
          <a:endParaRPr lang="fr-CA" sz="1000" b="0" i="0" u="none" strike="noStrike" baseline="0">
            <a:solidFill>
              <a:srgbClr val="000000"/>
            </a:solidFill>
            <a:latin typeface="Arial"/>
            <a:cs typeface="Arial"/>
          </a:endParaRPr>
        </a:p>
        <a:p>
          <a:pPr algn="l" rtl="0">
            <a:defRPr sz="1000"/>
          </a:pPr>
          <a:r>
            <a:rPr lang="fr-CA" sz="1000" b="0" i="0" u="none" strike="noStrike" baseline="0">
              <a:solidFill>
                <a:srgbClr val="000000"/>
              </a:solidFill>
              <a:latin typeface="Arial"/>
              <a:cs typeface="Arial"/>
            </a:rPr>
            <a:t>On peut constater qu'à chaque année le nombre de contrats accordés va augmenter. Pour l'année 1, on a un total de 51 contrats obtenus. Pour l'année 2 on a un total de 60 contrats obtenus. Donc, on peut constater que plus nous avons de contrats accordés, plus nous avons de contrats obtenus. Bien entendu, la différence de contrats obtenus entre l'an 1 et 2 n'est pas très grand.</a:t>
          </a:r>
        </a:p>
      </xdr:txBody>
    </xdr:sp>
    <xdr:clientData/>
  </xdr:twoCellAnchor>
  <xdr:twoCellAnchor>
    <xdr:from>
      <xdr:col>6</xdr:col>
      <xdr:colOff>7620</xdr:colOff>
      <xdr:row>2</xdr:row>
      <xdr:rowOff>19050</xdr:rowOff>
    </xdr:from>
    <xdr:to>
      <xdr:col>9</xdr:col>
      <xdr:colOff>708660</xdr:colOff>
      <xdr:row>17</xdr:row>
      <xdr:rowOff>3810</xdr:rowOff>
    </xdr:to>
    <xdr:graphicFrame macro="">
      <xdr:nvGraphicFramePr>
        <xdr:cNvPr id="5" name="Graphique 4">
          <a:extLst>
            <a:ext uri="{FF2B5EF4-FFF2-40B4-BE49-F238E27FC236}">
              <a16:creationId xmlns:a16="http://schemas.microsoft.com/office/drawing/2014/main" id="{CCB2CC30-E5E1-4CE3-8999-EBBD63658A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361950</xdr:colOff>
      <xdr:row>2</xdr:row>
      <xdr:rowOff>28575</xdr:rowOff>
    </xdr:from>
    <xdr:to>
      <xdr:col>8</xdr:col>
      <xdr:colOff>619125</xdr:colOff>
      <xdr:row>16</xdr:row>
      <xdr:rowOff>104775</xdr:rowOff>
    </xdr:to>
    <xdr:graphicFrame macro="">
      <xdr:nvGraphicFramePr>
        <xdr:cNvPr id="4" name="Graphique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1000125</xdr:colOff>
      <xdr:row>4</xdr:row>
      <xdr:rowOff>171450</xdr:rowOff>
    </xdr:from>
    <xdr:to>
      <xdr:col>13</xdr:col>
      <xdr:colOff>285750</xdr:colOff>
      <xdr:row>13</xdr:row>
      <xdr:rowOff>9525</xdr:rowOff>
    </xdr:to>
    <xdr:sp macro="" textlink="">
      <xdr:nvSpPr>
        <xdr:cNvPr id="5" name="Text Box 11">
          <a:extLst>
            <a:ext uri="{FF2B5EF4-FFF2-40B4-BE49-F238E27FC236}">
              <a16:creationId xmlns:a16="http://schemas.microsoft.com/office/drawing/2014/main" id="{00000000-0008-0000-0300-000005000000}"/>
            </a:ext>
          </a:extLst>
        </xdr:cNvPr>
        <xdr:cNvSpPr txBox="1">
          <a:spLocks noChangeArrowheads="1"/>
        </xdr:cNvSpPr>
      </xdr:nvSpPr>
      <xdr:spPr bwMode="auto">
        <a:xfrm>
          <a:off x="8362950" y="981075"/>
          <a:ext cx="4562475" cy="155257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endParaRPr lang="fr-CA" sz="1000" b="0" i="0" u="none" strike="noStrike" baseline="0">
            <a:solidFill>
              <a:srgbClr val="000000"/>
            </a:solidFill>
            <a:latin typeface="Arial"/>
            <a:cs typeface="Arial"/>
          </a:endParaRPr>
        </a:p>
      </xdr:txBody>
    </xdr:sp>
    <xdr:clientData/>
  </xdr:twoCellAnchor>
  <xdr:twoCellAnchor>
    <xdr:from>
      <xdr:col>0</xdr:col>
      <xdr:colOff>209550</xdr:colOff>
      <xdr:row>87</xdr:row>
      <xdr:rowOff>28575</xdr:rowOff>
    </xdr:from>
    <xdr:to>
      <xdr:col>7</xdr:col>
      <xdr:colOff>781051</xdr:colOff>
      <xdr:row>93</xdr:row>
      <xdr:rowOff>123826</xdr:rowOff>
    </xdr:to>
    <xdr:sp macro="" textlink="">
      <xdr:nvSpPr>
        <xdr:cNvPr id="7" name="Text Box 11">
          <a:extLst>
            <a:ext uri="{FF2B5EF4-FFF2-40B4-BE49-F238E27FC236}">
              <a16:creationId xmlns:a16="http://schemas.microsoft.com/office/drawing/2014/main" id="{00000000-0008-0000-0300-000007000000}"/>
            </a:ext>
          </a:extLst>
        </xdr:cNvPr>
        <xdr:cNvSpPr txBox="1">
          <a:spLocks noChangeArrowheads="1"/>
        </xdr:cNvSpPr>
      </xdr:nvSpPr>
      <xdr:spPr bwMode="auto">
        <a:xfrm>
          <a:off x="209550" y="16783050"/>
          <a:ext cx="6600826" cy="1238251"/>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fr-CA" sz="1000" b="1" i="0" u="none" strike="noStrike" baseline="0">
              <a:solidFill>
                <a:srgbClr val="000000"/>
              </a:solidFill>
              <a:latin typeface="Arial"/>
              <a:cs typeface="Arial"/>
            </a:rPr>
            <a:t>Discussion</a:t>
          </a:r>
        </a:p>
        <a:p>
          <a:pPr algn="l" rtl="0">
            <a:defRPr sz="1000"/>
          </a:pPr>
          <a:endParaRPr lang="fr-CA"/>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752474</xdr:colOff>
      <xdr:row>87</xdr:row>
      <xdr:rowOff>9524</xdr:rowOff>
    </xdr:from>
    <xdr:to>
      <xdr:col>7</xdr:col>
      <xdr:colOff>1323975</xdr:colOff>
      <xdr:row>93</xdr:row>
      <xdr:rowOff>104775</xdr:rowOff>
    </xdr:to>
    <xdr:sp macro="" textlink="">
      <xdr:nvSpPr>
        <xdr:cNvPr id="2" name="Text Box 11">
          <a:extLst>
            <a:ext uri="{FF2B5EF4-FFF2-40B4-BE49-F238E27FC236}">
              <a16:creationId xmlns:a16="http://schemas.microsoft.com/office/drawing/2014/main" id="{00000000-0008-0000-0400-000002000000}"/>
            </a:ext>
          </a:extLst>
        </xdr:cNvPr>
        <xdr:cNvSpPr txBox="1">
          <a:spLocks noChangeArrowheads="1"/>
        </xdr:cNvSpPr>
      </xdr:nvSpPr>
      <xdr:spPr bwMode="auto">
        <a:xfrm>
          <a:off x="752474" y="16763999"/>
          <a:ext cx="6600826" cy="1238251"/>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fr-CA" sz="1000" b="1" i="0" u="none" strike="noStrike" baseline="0">
              <a:solidFill>
                <a:srgbClr val="000000"/>
              </a:solidFill>
              <a:latin typeface="Arial"/>
              <a:cs typeface="Arial"/>
            </a:rPr>
            <a:t>Discussion</a:t>
          </a:r>
        </a:p>
        <a:p>
          <a:pPr algn="l" rtl="0">
            <a:defRPr sz="1000"/>
          </a:pPr>
          <a:endParaRPr lang="fr-CA"/>
        </a:p>
      </xdr:txBody>
    </xdr:sp>
    <xdr:clientData/>
  </xdr:twoCellAnchor>
  <xdr:twoCellAnchor>
    <xdr:from>
      <xdr:col>8</xdr:col>
      <xdr:colOff>571500</xdr:colOff>
      <xdr:row>4</xdr:row>
      <xdr:rowOff>161925</xdr:rowOff>
    </xdr:from>
    <xdr:to>
      <xdr:col>12</xdr:col>
      <xdr:colOff>1114425</xdr:colOff>
      <xdr:row>13</xdr:row>
      <xdr:rowOff>0</xdr:rowOff>
    </xdr:to>
    <xdr:sp macro="" textlink="">
      <xdr:nvSpPr>
        <xdr:cNvPr id="5" name="Text Box 11">
          <a:extLst>
            <a:ext uri="{FF2B5EF4-FFF2-40B4-BE49-F238E27FC236}">
              <a16:creationId xmlns:a16="http://schemas.microsoft.com/office/drawing/2014/main" id="{00000000-0008-0000-0400-000005000000}"/>
            </a:ext>
          </a:extLst>
        </xdr:cNvPr>
        <xdr:cNvSpPr txBox="1">
          <a:spLocks noChangeArrowheads="1"/>
        </xdr:cNvSpPr>
      </xdr:nvSpPr>
      <xdr:spPr bwMode="auto">
        <a:xfrm>
          <a:off x="7934325" y="971550"/>
          <a:ext cx="4562475" cy="155257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endParaRPr lang="fr-CA" sz="1000" b="0" i="0" u="none" strike="noStrike" baseline="0">
            <a:solidFill>
              <a:srgbClr val="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752474</xdr:colOff>
      <xdr:row>87</xdr:row>
      <xdr:rowOff>9524</xdr:rowOff>
    </xdr:from>
    <xdr:to>
      <xdr:col>7</xdr:col>
      <xdr:colOff>1323975</xdr:colOff>
      <xdr:row>93</xdr:row>
      <xdr:rowOff>104775</xdr:rowOff>
    </xdr:to>
    <xdr:sp macro="" textlink="">
      <xdr:nvSpPr>
        <xdr:cNvPr id="2" name="Text Box 11">
          <a:extLst>
            <a:ext uri="{FF2B5EF4-FFF2-40B4-BE49-F238E27FC236}">
              <a16:creationId xmlns:a16="http://schemas.microsoft.com/office/drawing/2014/main" id="{00000000-0008-0000-0500-000002000000}"/>
            </a:ext>
          </a:extLst>
        </xdr:cNvPr>
        <xdr:cNvSpPr txBox="1">
          <a:spLocks noChangeArrowheads="1"/>
        </xdr:cNvSpPr>
      </xdr:nvSpPr>
      <xdr:spPr bwMode="auto">
        <a:xfrm>
          <a:off x="752474" y="16735424"/>
          <a:ext cx="6600826" cy="1238251"/>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endParaRPr lang="fr-CA"/>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34998626667073579"/>
  </sheetPr>
  <dimension ref="B2:D8"/>
  <sheetViews>
    <sheetView workbookViewId="0">
      <selection activeCell="E10" sqref="E10"/>
    </sheetView>
  </sheetViews>
  <sheetFormatPr baseColWidth="10" defaultRowHeight="14.4" x14ac:dyDescent="0.3"/>
  <cols>
    <col min="2" max="2" width="14" customWidth="1"/>
    <col min="3" max="3" width="13.88671875" customWidth="1"/>
    <col min="4" max="4" width="14.44140625" customWidth="1"/>
  </cols>
  <sheetData>
    <row r="2" spans="2:4" ht="15.6" x14ac:dyDescent="0.3">
      <c r="B2" s="57" t="s">
        <v>48</v>
      </c>
    </row>
    <row r="3" spans="2:4" x14ac:dyDescent="0.3">
      <c r="B3" s="97" t="s">
        <v>6</v>
      </c>
      <c r="C3" s="97" t="s">
        <v>5</v>
      </c>
      <c r="D3" s="97" t="s">
        <v>4</v>
      </c>
    </row>
    <row r="4" spans="2:4" x14ac:dyDescent="0.3">
      <c r="B4" s="98">
        <v>1955913</v>
      </c>
      <c r="C4" s="98" t="s">
        <v>66</v>
      </c>
      <c r="D4" s="98" t="s">
        <v>67</v>
      </c>
    </row>
    <row r="5" spans="2:4" x14ac:dyDescent="0.3">
      <c r="B5" s="98">
        <v>1949477</v>
      </c>
      <c r="C5" s="98" t="s">
        <v>68</v>
      </c>
      <c r="D5" s="98" t="s">
        <v>69</v>
      </c>
    </row>
    <row r="6" spans="2:4" x14ac:dyDescent="0.3">
      <c r="B6" s="5"/>
      <c r="C6" s="5"/>
    </row>
    <row r="7" spans="2:4" x14ac:dyDescent="0.3">
      <c r="B7" s="5"/>
      <c r="C7" s="5"/>
    </row>
    <row r="8" spans="2:4" x14ac:dyDescent="0.3">
      <c r="B8" s="5"/>
      <c r="C8"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A1:N71"/>
  <sheetViews>
    <sheetView topLeftCell="A42" workbookViewId="0">
      <selection activeCell="F57" sqref="F57"/>
    </sheetView>
  </sheetViews>
  <sheetFormatPr baseColWidth="10" defaultRowHeight="14.4" x14ac:dyDescent="0.3"/>
  <cols>
    <col min="2" max="2" width="9.44140625" customWidth="1"/>
    <col min="3" max="3" width="9.88671875" customWidth="1"/>
    <col min="4" max="4" width="16.6640625" customWidth="1"/>
    <col min="5" max="5" width="16.33203125" customWidth="1"/>
    <col min="7" max="7" width="16.88671875" customWidth="1"/>
    <col min="8" max="8" width="19.109375" customWidth="1"/>
    <col min="9" max="9" width="20.44140625" customWidth="1"/>
    <col min="10" max="10" width="18.5546875" customWidth="1"/>
    <col min="11" max="11" width="17.44140625" customWidth="1"/>
    <col min="12" max="12" width="15.109375" customWidth="1"/>
    <col min="13" max="13" width="14.44140625" customWidth="1"/>
    <col min="14" max="14" width="17.5546875" customWidth="1"/>
    <col min="16" max="16" width="13.88671875" customWidth="1"/>
    <col min="17" max="17" width="18.5546875" customWidth="1"/>
  </cols>
  <sheetData>
    <row r="1" spans="1:12" ht="18" x14ac:dyDescent="0.35">
      <c r="A1" s="145" t="s">
        <v>23</v>
      </c>
      <c r="B1" s="146"/>
      <c r="C1" s="146"/>
    </row>
    <row r="2" spans="1:12" ht="15" thickBot="1" x14ac:dyDescent="0.35">
      <c r="A2" s="59" t="s">
        <v>7</v>
      </c>
      <c r="G2" s="9" t="s">
        <v>24</v>
      </c>
    </row>
    <row r="3" spans="1:12" ht="15" thickBot="1" x14ac:dyDescent="0.35">
      <c r="B3" s="147" t="s">
        <v>15</v>
      </c>
      <c r="C3" s="148"/>
      <c r="D3" s="148"/>
      <c r="E3" s="149"/>
      <c r="H3" s="58"/>
      <c r="I3" s="58"/>
      <c r="J3" s="58"/>
      <c r="K3" s="58"/>
      <c r="L3" s="58"/>
    </row>
    <row r="4" spans="1:12" x14ac:dyDescent="0.3">
      <c r="B4" s="119" t="s">
        <v>8</v>
      </c>
      <c r="C4" s="120" t="s">
        <v>49</v>
      </c>
      <c r="D4" s="121" t="s">
        <v>50</v>
      </c>
      <c r="E4" s="122" t="s">
        <v>51</v>
      </c>
    </row>
    <row r="5" spans="1:12" x14ac:dyDescent="0.3">
      <c r="B5" s="143">
        <v>1</v>
      </c>
      <c r="C5" s="3" t="s">
        <v>0</v>
      </c>
      <c r="D5" s="6">
        <v>150</v>
      </c>
      <c r="E5" s="21">
        <v>10</v>
      </c>
    </row>
    <row r="6" spans="1:12" x14ac:dyDescent="0.3">
      <c r="B6" s="141"/>
      <c r="C6" s="1" t="s">
        <v>1</v>
      </c>
      <c r="D6" s="7">
        <v>185</v>
      </c>
      <c r="E6" s="22">
        <v>18</v>
      </c>
    </row>
    <row r="7" spans="1:12" x14ac:dyDescent="0.3">
      <c r="B7" s="141"/>
      <c r="C7" s="1" t="s">
        <v>2</v>
      </c>
      <c r="D7" s="7">
        <v>160</v>
      </c>
      <c r="E7" s="22">
        <v>11</v>
      </c>
    </row>
    <row r="8" spans="1:12" x14ac:dyDescent="0.3">
      <c r="B8" s="144"/>
      <c r="C8" s="2" t="s">
        <v>3</v>
      </c>
      <c r="D8" s="8">
        <v>147</v>
      </c>
      <c r="E8" s="23">
        <v>12</v>
      </c>
    </row>
    <row r="9" spans="1:12" x14ac:dyDescent="0.3">
      <c r="B9" s="143">
        <v>2</v>
      </c>
      <c r="C9" s="3" t="s">
        <v>0</v>
      </c>
      <c r="D9" s="6">
        <v>180</v>
      </c>
      <c r="E9" s="21">
        <v>13</v>
      </c>
    </row>
    <row r="10" spans="1:12" x14ac:dyDescent="0.3">
      <c r="B10" s="141"/>
      <c r="C10" s="1" t="s">
        <v>1</v>
      </c>
      <c r="D10" s="7">
        <v>190</v>
      </c>
      <c r="E10" s="22">
        <v>16</v>
      </c>
    </row>
    <row r="11" spans="1:12" x14ac:dyDescent="0.3">
      <c r="B11" s="141"/>
      <c r="C11" s="1" t="s">
        <v>2</v>
      </c>
      <c r="D11" s="7">
        <v>200</v>
      </c>
      <c r="E11" s="22">
        <v>14</v>
      </c>
    </row>
    <row r="12" spans="1:12" x14ac:dyDescent="0.3">
      <c r="B12" s="144"/>
      <c r="C12" s="2" t="s">
        <v>3</v>
      </c>
      <c r="D12" s="8">
        <v>210</v>
      </c>
      <c r="E12" s="23">
        <v>17</v>
      </c>
    </row>
    <row r="13" spans="1:12" x14ac:dyDescent="0.3">
      <c r="B13" s="141">
        <v>3</v>
      </c>
      <c r="C13" s="1" t="s">
        <v>0</v>
      </c>
      <c r="D13" s="7">
        <v>260</v>
      </c>
      <c r="E13" s="24"/>
    </row>
    <row r="14" spans="1:12" x14ac:dyDescent="0.3">
      <c r="B14" s="141"/>
      <c r="C14" s="1" t="s">
        <v>1</v>
      </c>
      <c r="D14" s="7">
        <v>290</v>
      </c>
      <c r="E14" s="24"/>
    </row>
    <row r="15" spans="1:12" x14ac:dyDescent="0.3">
      <c r="B15" s="141"/>
      <c r="C15" s="1" t="s">
        <v>2</v>
      </c>
      <c r="D15" s="7">
        <v>300</v>
      </c>
      <c r="E15" s="24"/>
    </row>
    <row r="16" spans="1:12" ht="15" thickBot="1" x14ac:dyDescent="0.35">
      <c r="B16" s="142"/>
      <c r="C16" s="25" t="s">
        <v>3</v>
      </c>
      <c r="D16" s="26">
        <v>270</v>
      </c>
      <c r="E16" s="27"/>
    </row>
    <row r="19" spans="1:14" ht="15.75" customHeight="1" x14ac:dyDescent="0.3">
      <c r="A19" s="59" t="s">
        <v>16</v>
      </c>
    </row>
    <row r="20" spans="1:14" ht="15" thickBot="1" x14ac:dyDescent="0.35"/>
    <row r="21" spans="1:14" ht="15" customHeight="1" thickBot="1" x14ac:dyDescent="0.35">
      <c r="B21" s="147" t="s">
        <v>15</v>
      </c>
      <c r="C21" s="148"/>
      <c r="D21" s="148"/>
      <c r="E21" s="149"/>
      <c r="F21" s="150" t="s">
        <v>52</v>
      </c>
      <c r="G21" s="151"/>
      <c r="H21" s="152"/>
      <c r="I21" s="135" t="s">
        <v>53</v>
      </c>
      <c r="J21" s="136"/>
      <c r="K21" s="136"/>
      <c r="L21" s="136"/>
      <c r="M21" s="136"/>
      <c r="N21" s="137"/>
    </row>
    <row r="22" spans="1:14" x14ac:dyDescent="0.3">
      <c r="B22" s="119" t="s">
        <v>8</v>
      </c>
      <c r="C22" s="120" t="s">
        <v>49</v>
      </c>
      <c r="D22" s="121" t="s">
        <v>50</v>
      </c>
      <c r="E22" s="122" t="s">
        <v>51</v>
      </c>
      <c r="F22" s="19" t="s">
        <v>12</v>
      </c>
      <c r="G22" s="11" t="s">
        <v>10</v>
      </c>
      <c r="H22" s="29" t="s">
        <v>11</v>
      </c>
      <c r="I22" s="19" t="s">
        <v>20</v>
      </c>
      <c r="J22" s="11" t="s">
        <v>54</v>
      </c>
      <c r="K22" s="11" t="s">
        <v>9</v>
      </c>
      <c r="L22" s="11" t="s">
        <v>14</v>
      </c>
      <c r="M22" s="11" t="s">
        <v>10</v>
      </c>
      <c r="N22" s="34" t="s">
        <v>11</v>
      </c>
    </row>
    <row r="23" spans="1:14" x14ac:dyDescent="0.3">
      <c r="B23" s="143">
        <v>1</v>
      </c>
      <c r="C23" s="3" t="s">
        <v>0</v>
      </c>
      <c r="D23" s="6">
        <v>150</v>
      </c>
      <c r="E23" s="21">
        <v>10</v>
      </c>
      <c r="F23" s="30"/>
      <c r="G23" s="28"/>
      <c r="H23" s="31"/>
      <c r="I23" s="13">
        <f xml:space="preserve"> AVERAGE(E23,E27) / AVERAGE(E23:E30)</f>
        <v>0.8288288288288288</v>
      </c>
      <c r="J23" s="12">
        <f xml:space="preserve"> E23/I23</f>
        <v>12.065217391304348</v>
      </c>
      <c r="K23" s="10"/>
      <c r="L23" s="12"/>
      <c r="M23" s="12"/>
      <c r="N23" s="14"/>
    </row>
    <row r="24" spans="1:14" x14ac:dyDescent="0.3">
      <c r="B24" s="141"/>
      <c r="C24" s="1" t="s">
        <v>1</v>
      </c>
      <c r="D24" s="7">
        <v>185</v>
      </c>
      <c r="E24" s="22">
        <v>18</v>
      </c>
      <c r="F24" s="13"/>
      <c r="G24" s="28"/>
      <c r="H24" s="32"/>
      <c r="I24" s="13">
        <f xml:space="preserve"> AVERAGE(E24,E28) / AVERAGE(E23:E30)</f>
        <v>1.2252252252252251</v>
      </c>
      <c r="J24" s="12">
        <f xml:space="preserve"> E24/I24</f>
        <v>14.691176470588236</v>
      </c>
      <c r="K24" s="10"/>
      <c r="L24" s="12"/>
      <c r="M24" s="12"/>
      <c r="N24" s="14"/>
    </row>
    <row r="25" spans="1:14" x14ac:dyDescent="0.3">
      <c r="B25" s="141"/>
      <c r="C25" s="1" t="s">
        <v>2</v>
      </c>
      <c r="D25" s="7">
        <v>160</v>
      </c>
      <c r="E25" s="22">
        <v>11</v>
      </c>
      <c r="F25" s="13"/>
      <c r="G25" s="28"/>
      <c r="H25" s="32"/>
      <c r="I25" s="13">
        <f xml:space="preserve"> AVERAGE(E25,E29) / AVERAGE(E23:E30)</f>
        <v>0.90090090090090091</v>
      </c>
      <c r="J25" s="12">
        <f>E25/I25</f>
        <v>12.209999999999999</v>
      </c>
      <c r="K25" s="10"/>
      <c r="L25" s="12"/>
      <c r="M25" s="12"/>
      <c r="N25" s="14"/>
    </row>
    <row r="26" spans="1:14" x14ac:dyDescent="0.3">
      <c r="B26" s="144"/>
      <c r="C26" s="2" t="s">
        <v>3</v>
      </c>
      <c r="D26" s="8">
        <v>147</v>
      </c>
      <c r="E26" s="23">
        <v>12</v>
      </c>
      <c r="F26" s="13">
        <f xml:space="preserve"> (E23+E24+E25)/3</f>
        <v>13</v>
      </c>
      <c r="G26" s="12">
        <f xml:space="preserve"> ABS( F26-E26)</f>
        <v>1</v>
      </c>
      <c r="H26" s="32">
        <f xml:space="preserve"> G26^2</f>
        <v>1</v>
      </c>
      <c r="I26" s="13">
        <f xml:space="preserve"> AVERAGE(E26,E30) / AVERAGE(E23:E30)</f>
        <v>1.045045045045045</v>
      </c>
      <c r="J26" s="12">
        <f>E26/I26</f>
        <v>11.482758620689655</v>
      </c>
      <c r="K26" s="10">
        <f xml:space="preserve"> AVERAGE(J23:J25)</f>
        <v>12.988797953964195</v>
      </c>
      <c r="L26" s="12">
        <f xml:space="preserve"> K26*I26</f>
        <v>13.5738789428815</v>
      </c>
      <c r="M26" s="12">
        <f xml:space="preserve"> ABS(L26-E26)</f>
        <v>1.5738789428814997</v>
      </c>
      <c r="N26" s="14">
        <f xml:space="preserve"> M26^2</f>
        <v>2.4770949268457869</v>
      </c>
    </row>
    <row r="27" spans="1:14" x14ac:dyDescent="0.3">
      <c r="B27" s="143">
        <v>2</v>
      </c>
      <c r="C27" s="3" t="s">
        <v>0</v>
      </c>
      <c r="D27" s="6">
        <v>180</v>
      </c>
      <c r="E27" s="21">
        <v>13</v>
      </c>
      <c r="F27" s="13">
        <f xml:space="preserve"> AVERAGE(E24:E26)</f>
        <v>13.666666666666666</v>
      </c>
      <c r="G27" s="12">
        <f xml:space="preserve"> ABS(F27-E27)</f>
        <v>0.66666666666666607</v>
      </c>
      <c r="H27" s="32">
        <f xml:space="preserve"> G27^2</f>
        <v>0.44444444444444364</v>
      </c>
      <c r="I27" s="13">
        <v>0.8288288288288288</v>
      </c>
      <c r="J27" s="12">
        <f>E27/I27</f>
        <v>15.684782608695652</v>
      </c>
      <c r="K27" s="10">
        <f xml:space="preserve"> AVERAGE(J24:J26)</f>
        <v>12.794645030425963</v>
      </c>
      <c r="L27" s="12">
        <f xml:space="preserve"> K27*I27</f>
        <v>10.604570655848546</v>
      </c>
      <c r="M27" s="12">
        <f xml:space="preserve"> ABS(L27-E27)</f>
        <v>2.395429344151454</v>
      </c>
      <c r="N27" s="14">
        <f>M27^2</f>
        <v>5.7380817428218656</v>
      </c>
    </row>
    <row r="28" spans="1:14" x14ac:dyDescent="0.3">
      <c r="B28" s="141"/>
      <c r="C28" s="1" t="s">
        <v>1</v>
      </c>
      <c r="D28" s="7">
        <v>190</v>
      </c>
      <c r="E28" s="22">
        <v>16</v>
      </c>
      <c r="F28" s="13">
        <f xml:space="preserve"> AVERAGE(E25:E27)</f>
        <v>12</v>
      </c>
      <c r="G28" s="12">
        <f xml:space="preserve"> ABS( F28-E28)</f>
        <v>4</v>
      </c>
      <c r="H28" s="32">
        <f>G28^2</f>
        <v>16</v>
      </c>
      <c r="I28" s="13">
        <v>1.2252252252252251</v>
      </c>
      <c r="J28" s="12">
        <f>E28/I28</f>
        <v>13.058823529411766</v>
      </c>
      <c r="K28" s="10">
        <f xml:space="preserve"> AVERAGE(J25:J27)</f>
        <v>13.125847076461767</v>
      </c>
      <c r="L28" s="12">
        <f xml:space="preserve"> K28*I28</f>
        <v>16.082118940529732</v>
      </c>
      <c r="M28" s="12">
        <f xml:space="preserve"> ABS(L28-E28)</f>
        <v>8.2118940529731788E-2</v>
      </c>
      <c r="N28" s="14">
        <f>M28^2</f>
        <v>6.7435203937256261E-3</v>
      </c>
    </row>
    <row r="29" spans="1:14" x14ac:dyDescent="0.3">
      <c r="B29" s="141"/>
      <c r="C29" s="1" t="s">
        <v>2</v>
      </c>
      <c r="D29" s="7">
        <v>200</v>
      </c>
      <c r="E29" s="22">
        <v>14</v>
      </c>
      <c r="F29" s="13">
        <f xml:space="preserve"> AVERAGE(E26:E28)</f>
        <v>13.666666666666666</v>
      </c>
      <c r="G29" s="12">
        <f xml:space="preserve"> ABS(F29-E29)</f>
        <v>0.33333333333333393</v>
      </c>
      <c r="H29" s="32">
        <f xml:space="preserve"> G29^2</f>
        <v>0.11111111111111151</v>
      </c>
      <c r="I29" s="13">
        <v>0.90090090090090091</v>
      </c>
      <c r="J29" s="12">
        <f>E29/I29</f>
        <v>15.54</v>
      </c>
      <c r="K29" s="10">
        <f xml:space="preserve"> AVERAGE(J26:J28)</f>
        <v>13.408788252932359</v>
      </c>
      <c r="L29" s="12">
        <f xml:space="preserve"> K29*I29</f>
        <v>12.079989417056179</v>
      </c>
      <c r="M29" s="12">
        <f xml:space="preserve"> ABS(L29-E29)</f>
        <v>1.9200105829438208</v>
      </c>
      <c r="N29" s="14">
        <f>M29^2</f>
        <v>3.6864406386162702</v>
      </c>
    </row>
    <row r="30" spans="1:14" x14ac:dyDescent="0.3">
      <c r="B30" s="144"/>
      <c r="C30" s="2" t="s">
        <v>3</v>
      </c>
      <c r="D30" s="8">
        <v>210</v>
      </c>
      <c r="E30" s="23">
        <v>17</v>
      </c>
      <c r="F30" s="13">
        <f xml:space="preserve"> AVERAGE(E27:E29)</f>
        <v>14.333333333333334</v>
      </c>
      <c r="G30" s="12">
        <f xml:space="preserve"> ABS(F30-E30)</f>
        <v>2.6666666666666661</v>
      </c>
      <c r="H30" s="32">
        <f xml:space="preserve"> G30^2</f>
        <v>7.1111111111111081</v>
      </c>
      <c r="I30" s="13">
        <v>1.045045045045045</v>
      </c>
      <c r="J30" s="12">
        <f>E30/I30</f>
        <v>16.267241379310345</v>
      </c>
      <c r="K30" s="10">
        <f xml:space="preserve"> AVERAGE(J27:J29)</f>
        <v>14.761202046035805</v>
      </c>
      <c r="L30" s="12">
        <f>K30*I30</f>
        <v>15.426121057118499</v>
      </c>
      <c r="M30" s="12">
        <f xml:space="preserve"> ABS(L30-E30)</f>
        <v>1.5738789428815014</v>
      </c>
      <c r="N30" s="14">
        <f>M30^2</f>
        <v>2.4770949268457922</v>
      </c>
    </row>
    <row r="31" spans="1:14" x14ac:dyDescent="0.3">
      <c r="B31" s="141">
        <v>3</v>
      </c>
      <c r="C31" s="1" t="s">
        <v>0</v>
      </c>
      <c r="D31" s="7">
        <v>260</v>
      </c>
      <c r="E31" s="24"/>
      <c r="F31" s="13">
        <f xml:space="preserve"> AVERAGE(E28:E30)</f>
        <v>15.666666666666666</v>
      </c>
      <c r="G31" s="12"/>
      <c r="H31" s="32"/>
      <c r="I31" s="13">
        <v>0.8288288288288288</v>
      </c>
      <c r="J31" s="12"/>
      <c r="K31" s="10">
        <f xml:space="preserve"> AVERAGE(J28:J30)</f>
        <v>14.955354969574037</v>
      </c>
      <c r="L31" s="12">
        <f xml:space="preserve"> K31*I31</f>
        <v>12.395429344151454</v>
      </c>
      <c r="M31" s="12"/>
      <c r="N31" s="14"/>
    </row>
    <row r="32" spans="1:14" x14ac:dyDescent="0.3">
      <c r="B32" s="141"/>
      <c r="C32" s="1" t="s">
        <v>1</v>
      </c>
      <c r="D32" s="7">
        <v>290</v>
      </c>
      <c r="E32" s="24"/>
      <c r="F32" s="13">
        <f xml:space="preserve"> (E29+E30+F31)/3</f>
        <v>15.555555555555555</v>
      </c>
      <c r="G32" s="12"/>
      <c r="H32" s="32"/>
      <c r="I32" s="13">
        <v>1.2252252252252251</v>
      </c>
      <c r="J32" s="12"/>
      <c r="K32" s="10">
        <f xml:space="preserve"> (J29+J30+K31)/3</f>
        <v>15.587532116294794</v>
      </c>
      <c r="L32" s="12">
        <f xml:space="preserve"> K32*I32</f>
        <v>19.098237547892719</v>
      </c>
      <c r="M32" s="12"/>
      <c r="N32" s="14"/>
    </row>
    <row r="33" spans="2:14" x14ac:dyDescent="0.3">
      <c r="B33" s="141"/>
      <c r="C33" s="1" t="s">
        <v>2</v>
      </c>
      <c r="D33" s="7">
        <v>300</v>
      </c>
      <c r="E33" s="24"/>
      <c r="F33" s="13">
        <f xml:space="preserve"> (E30+F31+F32)/3</f>
        <v>16.074074074074073</v>
      </c>
      <c r="G33" s="12"/>
      <c r="H33" s="32"/>
      <c r="I33" s="13">
        <v>0.90090090090090091</v>
      </c>
      <c r="J33" s="12"/>
      <c r="K33" s="10">
        <f xml:space="preserve"> (J30+K31+K32) / 3</f>
        <v>15.603376155059726</v>
      </c>
      <c r="L33" s="12">
        <f>K33*I33</f>
        <v>14.057095635188942</v>
      </c>
      <c r="M33" s="12"/>
      <c r="N33" s="14"/>
    </row>
    <row r="34" spans="2:14" ht="15" thickBot="1" x14ac:dyDescent="0.35">
      <c r="B34" s="142"/>
      <c r="C34" s="25" t="s">
        <v>3</v>
      </c>
      <c r="D34" s="26">
        <v>270</v>
      </c>
      <c r="E34" s="27"/>
      <c r="F34" s="13">
        <f xml:space="preserve"> (F31 +F32 +F33)/3</f>
        <v>15.76543209876543</v>
      </c>
      <c r="G34" s="16"/>
      <c r="H34" s="33"/>
      <c r="I34" s="15">
        <v>1.045045045045045</v>
      </c>
      <c r="J34" s="16"/>
      <c r="K34" s="17">
        <f xml:space="preserve"> (K31+K32+K33) /3</f>
        <v>15.382087746976184</v>
      </c>
      <c r="L34" s="16">
        <f>K34*I34</f>
        <v>16.074974582425561</v>
      </c>
      <c r="M34" s="16"/>
      <c r="N34" s="18"/>
    </row>
    <row r="35" spans="2:14" x14ac:dyDescent="0.3">
      <c r="F35" s="36" t="s">
        <v>55</v>
      </c>
      <c r="G35" s="35">
        <f xml:space="preserve"> AVERAGE(G26:G30)</f>
        <v>1.7333333333333332</v>
      </c>
      <c r="H35" s="35">
        <f xml:space="preserve"> AVERAGE(H26:H30)</f>
        <v>4.9333333333333318</v>
      </c>
      <c r="L35" s="36">
        <f xml:space="preserve"> AVERAGE(L26:L34)</f>
        <v>14.376935124788126</v>
      </c>
      <c r="M35" s="35">
        <f xml:space="preserve"> AVERAGE(M26:M30)</f>
        <v>1.5090633506776014</v>
      </c>
      <c r="N35" s="35">
        <f xml:space="preserve"> AVERAGE(N26:N30)</f>
        <v>2.8770911511046884</v>
      </c>
    </row>
    <row r="36" spans="2:14" ht="15" thickBot="1" x14ac:dyDescent="0.35">
      <c r="F36" s="54"/>
      <c r="G36" s="55"/>
      <c r="H36" s="55"/>
      <c r="L36" s="54"/>
      <c r="M36" s="55"/>
      <c r="N36" s="55"/>
    </row>
    <row r="37" spans="2:14" ht="15" thickBot="1" x14ac:dyDescent="0.35">
      <c r="B37" s="147" t="s">
        <v>15</v>
      </c>
      <c r="C37" s="148"/>
      <c r="D37" s="148"/>
      <c r="E37" s="149"/>
      <c r="F37" s="153" t="s">
        <v>56</v>
      </c>
      <c r="G37" s="154"/>
      <c r="H37" s="155"/>
      <c r="I37" s="135" t="s">
        <v>57</v>
      </c>
      <c r="J37" s="136"/>
      <c r="K37" s="136"/>
      <c r="L37" s="136"/>
      <c r="M37" s="136"/>
      <c r="N37" s="137"/>
    </row>
    <row r="38" spans="2:14" x14ac:dyDescent="0.3">
      <c r="B38" s="119" t="s">
        <v>8</v>
      </c>
      <c r="C38" s="120" t="s">
        <v>49</v>
      </c>
      <c r="D38" s="121" t="s">
        <v>50</v>
      </c>
      <c r="E38" s="122" t="s">
        <v>51</v>
      </c>
      <c r="F38" s="19" t="s">
        <v>9</v>
      </c>
      <c r="G38" s="11" t="s">
        <v>10</v>
      </c>
      <c r="H38" s="20" t="s">
        <v>11</v>
      </c>
      <c r="I38" s="19" t="s">
        <v>20</v>
      </c>
      <c r="J38" s="11" t="s">
        <v>54</v>
      </c>
      <c r="K38" s="11" t="s">
        <v>9</v>
      </c>
      <c r="L38" s="11" t="s">
        <v>14</v>
      </c>
      <c r="M38" s="11" t="s">
        <v>10</v>
      </c>
      <c r="N38" s="34" t="s">
        <v>11</v>
      </c>
    </row>
    <row r="39" spans="2:14" x14ac:dyDescent="0.3">
      <c r="B39" s="143">
        <v>1</v>
      </c>
      <c r="C39" s="3" t="s">
        <v>0</v>
      </c>
      <c r="D39" s="6">
        <v>150</v>
      </c>
      <c r="E39" s="21">
        <v>10</v>
      </c>
      <c r="F39" s="125">
        <f xml:space="preserve"> FORECAST(D39, E39:E46, D39:D46)</f>
        <v>11.126474095667152</v>
      </c>
      <c r="G39" s="126">
        <f xml:space="preserve"> ABS(F39-E39)</f>
        <v>1.1264740956671524</v>
      </c>
      <c r="H39" s="127">
        <f xml:space="preserve"> G39^2</f>
        <v>1.2689438882091288</v>
      </c>
      <c r="I39" s="125">
        <v>0.8288288288288288</v>
      </c>
      <c r="J39" s="126">
        <f xml:space="preserve"> E39/I39</f>
        <v>12.065217391304348</v>
      </c>
      <c r="K39" s="128">
        <f xml:space="preserve"> FORECAST(D39, $J$39:$J$46, $D$39:$D$46)</f>
        <v>11.907652569809374</v>
      </c>
      <c r="L39" s="126">
        <f xml:space="preserve"> K39*I39</f>
        <v>9.8694057335356966</v>
      </c>
      <c r="M39" s="126">
        <f xml:space="preserve"> ABS(L39-E39)</f>
        <v>0.13059426646430339</v>
      </c>
      <c r="N39" s="127">
        <f xml:space="preserve"> M39^2</f>
        <v>1.7054862433349475E-2</v>
      </c>
    </row>
    <row r="40" spans="2:14" x14ac:dyDescent="0.3">
      <c r="B40" s="141"/>
      <c r="C40" s="1" t="s">
        <v>1</v>
      </c>
      <c r="D40" s="7">
        <v>185</v>
      </c>
      <c r="E40" s="22">
        <v>18</v>
      </c>
      <c r="F40" s="125">
        <f xml:space="preserve"> FORECAST(D40, $E$39:$E$46, $D$39:$D$46)</f>
        <v>14.593083344375248</v>
      </c>
      <c r="G40" s="126">
        <f t="shared" ref="G40:G46" si="0" xml:space="preserve"> ABS(F40-E40)</f>
        <v>3.4069166556247517</v>
      </c>
      <c r="H40" s="127">
        <f t="shared" ref="H40:H46" si="1" xml:space="preserve"> G40^2</f>
        <v>11.607081098373342</v>
      </c>
      <c r="I40" s="125">
        <v>1.2252252252252251</v>
      </c>
      <c r="J40" s="126">
        <f t="shared" ref="J40:J50" si="2" xml:space="preserve"> E40/I40</f>
        <v>14.691176470588236</v>
      </c>
      <c r="K40" s="128">
        <f t="shared" ref="K40:K50" si="3" xml:space="preserve"> FORECAST(D40, $J$39:$J$46, $D$39:$D$46)</f>
        <v>14.388991670950704</v>
      </c>
      <c r="L40" s="126">
        <f t="shared" ref="L40:L50" si="4" xml:space="preserve"> K40*I40</f>
        <v>17.629755560804465</v>
      </c>
      <c r="M40" s="126">
        <f t="shared" ref="M40:M50" si="5" xml:space="preserve"> ABS(L40-E40)</f>
        <v>0.37024443919553462</v>
      </c>
      <c r="N40" s="127">
        <f xml:space="preserve"> M40^2</f>
        <v>0.13708094475521593</v>
      </c>
    </row>
    <row r="41" spans="2:14" x14ac:dyDescent="0.3">
      <c r="B41" s="141"/>
      <c r="C41" s="1" t="s">
        <v>2</v>
      </c>
      <c r="D41" s="7">
        <v>160</v>
      </c>
      <c r="E41" s="22">
        <v>11</v>
      </c>
      <c r="F41" s="125">
        <f t="shared" ref="F41:F50" si="6" xml:space="preserve"> FORECAST(D41, $E$39:$E$46, $D$39:$D$46)</f>
        <v>12.116933881012322</v>
      </c>
      <c r="G41" s="126">
        <f t="shared" si="0"/>
        <v>1.1169338810123222</v>
      </c>
      <c r="H41" s="127">
        <f t="shared" si="1"/>
        <v>1.2475412945532482</v>
      </c>
      <c r="I41" s="125">
        <v>0.90090090090090091</v>
      </c>
      <c r="J41" s="126">
        <f t="shared" si="2"/>
        <v>12.209999999999999</v>
      </c>
      <c r="K41" s="128">
        <f t="shared" si="3"/>
        <v>12.616606598706896</v>
      </c>
      <c r="L41" s="126">
        <f t="shared" si="4"/>
        <v>11.366312251087294</v>
      </c>
      <c r="M41" s="126">
        <f t="shared" si="5"/>
        <v>0.36631225108729382</v>
      </c>
      <c r="N41" s="127">
        <f xml:space="preserve"> M41^2</f>
        <v>0.13418466529664058</v>
      </c>
    </row>
    <row r="42" spans="2:14" x14ac:dyDescent="0.3">
      <c r="B42" s="144"/>
      <c r="C42" s="2" t="s">
        <v>3</v>
      </c>
      <c r="D42" s="8">
        <v>147</v>
      </c>
      <c r="E42" s="23">
        <v>12</v>
      </c>
      <c r="F42" s="125">
        <f t="shared" si="6"/>
        <v>10.829336160063601</v>
      </c>
      <c r="G42" s="126">
        <f t="shared" si="0"/>
        <v>1.1706638399363989</v>
      </c>
      <c r="H42" s="127">
        <f t="shared" si="1"/>
        <v>1.3704538261346346</v>
      </c>
      <c r="I42" s="125">
        <v>1.045045045045045</v>
      </c>
      <c r="J42" s="126">
        <f t="shared" si="2"/>
        <v>11.482758620689655</v>
      </c>
      <c r="K42" s="128">
        <f t="shared" si="3"/>
        <v>11.694966361140118</v>
      </c>
      <c r="L42" s="126">
        <f t="shared" si="4"/>
        <v>12.221766647677962</v>
      </c>
      <c r="M42" s="126">
        <f t="shared" si="5"/>
        <v>0.22176664767796161</v>
      </c>
      <c r="N42" s="127">
        <f>M42^2</f>
        <v>4.9180446022321155E-2</v>
      </c>
    </row>
    <row r="43" spans="2:14" x14ac:dyDescent="0.3">
      <c r="B43" s="143">
        <v>2</v>
      </c>
      <c r="C43" s="3" t="s">
        <v>0</v>
      </c>
      <c r="D43" s="6">
        <v>180</v>
      </c>
      <c r="E43" s="21">
        <v>13</v>
      </c>
      <c r="F43" s="125">
        <f t="shared" si="6"/>
        <v>14.097853451702662</v>
      </c>
      <c r="G43" s="126">
        <f t="shared" si="0"/>
        <v>1.0978534517026617</v>
      </c>
      <c r="H43" s="127">
        <f t="shared" si="1"/>
        <v>1.2052822014154485</v>
      </c>
      <c r="I43" s="125">
        <v>0.8288288288288288</v>
      </c>
      <c r="J43" s="126">
        <f t="shared" si="2"/>
        <v>15.684782608695652</v>
      </c>
      <c r="K43" s="128">
        <f t="shared" si="3"/>
        <v>14.034514656501942</v>
      </c>
      <c r="L43" s="126">
        <f t="shared" si="4"/>
        <v>11.632210345929538</v>
      </c>
      <c r="M43" s="126">
        <f t="shared" si="5"/>
        <v>1.3677896540704619</v>
      </c>
      <c r="N43" s="127">
        <f xml:space="preserve"> M43^2</f>
        <v>1.870848537782194</v>
      </c>
    </row>
    <row r="44" spans="2:14" x14ac:dyDescent="0.3">
      <c r="B44" s="141"/>
      <c r="C44" s="1" t="s">
        <v>1</v>
      </c>
      <c r="D44" s="7">
        <v>190</v>
      </c>
      <c r="E44" s="22">
        <v>16</v>
      </c>
      <c r="F44" s="125">
        <f t="shared" si="6"/>
        <v>15.088313237047831</v>
      </c>
      <c r="G44" s="126">
        <f t="shared" si="0"/>
        <v>0.91168676295216855</v>
      </c>
      <c r="H44" s="127">
        <f t="shared" si="1"/>
        <v>0.83117275374220356</v>
      </c>
      <c r="I44" s="125">
        <v>1.2252252252252251</v>
      </c>
      <c r="J44" s="126">
        <f t="shared" si="2"/>
        <v>13.058823529411766</v>
      </c>
      <c r="K44" s="128">
        <f t="shared" si="3"/>
        <v>14.743468685399465</v>
      </c>
      <c r="L44" s="126">
        <f t="shared" si="4"/>
        <v>18.064069740669613</v>
      </c>
      <c r="M44" s="126">
        <f t="shared" si="5"/>
        <v>2.0640697406696127</v>
      </c>
      <c r="N44" s="127">
        <f xml:space="preserve"> M44^2</f>
        <v>4.260383894347922</v>
      </c>
    </row>
    <row r="45" spans="2:14" x14ac:dyDescent="0.3">
      <c r="B45" s="141"/>
      <c r="C45" s="1" t="s">
        <v>2</v>
      </c>
      <c r="D45" s="7">
        <v>200</v>
      </c>
      <c r="E45" s="22">
        <v>14</v>
      </c>
      <c r="F45" s="125">
        <f t="shared" si="6"/>
        <v>16.078773022393001</v>
      </c>
      <c r="G45" s="126">
        <f t="shared" si="0"/>
        <v>2.0787730223930012</v>
      </c>
      <c r="H45" s="127">
        <f t="shared" si="1"/>
        <v>4.3212972786289328</v>
      </c>
      <c r="I45" s="125">
        <v>0.90090090090090091</v>
      </c>
      <c r="J45" s="126">
        <f t="shared" si="2"/>
        <v>15.54</v>
      </c>
      <c r="K45" s="128">
        <f t="shared" si="3"/>
        <v>15.452422714296988</v>
      </c>
      <c r="L45" s="126">
        <f t="shared" si="4"/>
        <v>13.921101544411702</v>
      </c>
      <c r="M45" s="126">
        <f t="shared" si="5"/>
        <v>7.8898455588298333E-2</v>
      </c>
      <c r="N45" s="127">
        <f xml:space="preserve"> M45^2</f>
        <v>6.2249662942186843E-3</v>
      </c>
    </row>
    <row r="46" spans="2:14" x14ac:dyDescent="0.3">
      <c r="B46" s="144"/>
      <c r="C46" s="2" t="s">
        <v>3</v>
      </c>
      <c r="D46" s="8">
        <v>210</v>
      </c>
      <c r="E46" s="23">
        <v>17</v>
      </c>
      <c r="F46" s="125">
        <f t="shared" si="6"/>
        <v>17.069232807738175</v>
      </c>
      <c r="G46" s="126">
        <f t="shared" si="0"/>
        <v>6.9232807738174529E-2</v>
      </c>
      <c r="H46" s="127">
        <f t="shared" si="1"/>
        <v>4.7931816673110385E-3</v>
      </c>
      <c r="I46" s="125">
        <v>1.045045045045045</v>
      </c>
      <c r="J46" s="126">
        <f t="shared" si="2"/>
        <v>16.267241379310345</v>
      </c>
      <c r="K46" s="128">
        <f t="shared" si="3"/>
        <v>16.161376743194509</v>
      </c>
      <c r="L46" s="126">
        <f t="shared" si="4"/>
        <v>16.889366686581649</v>
      </c>
      <c r="M46" s="126">
        <f t="shared" si="5"/>
        <v>0.11063331341835081</v>
      </c>
      <c r="N46" s="127">
        <f xml:space="preserve"> M46^2</f>
        <v>1.223973003792304E-2</v>
      </c>
    </row>
    <row r="47" spans="2:14" x14ac:dyDescent="0.3">
      <c r="B47" s="141">
        <v>3</v>
      </c>
      <c r="C47" s="1" t="s">
        <v>0</v>
      </c>
      <c r="D47" s="7">
        <v>260</v>
      </c>
      <c r="E47" s="24"/>
      <c r="F47" s="125">
        <f t="shared" si="6"/>
        <v>22.021531734464023</v>
      </c>
      <c r="G47" s="12"/>
      <c r="H47" s="14"/>
      <c r="I47" s="13">
        <v>0.8288288288288288</v>
      </c>
      <c r="J47" s="126"/>
      <c r="K47" s="128">
        <f t="shared" si="3"/>
        <v>19.706146887682124</v>
      </c>
      <c r="L47" s="126">
        <f t="shared" si="4"/>
        <v>16.333022645646444</v>
      </c>
      <c r="M47" s="126"/>
      <c r="N47" s="14"/>
    </row>
    <row r="48" spans="2:14" ht="15" customHeight="1" x14ac:dyDescent="0.3">
      <c r="B48" s="141"/>
      <c r="C48" s="1" t="s">
        <v>1</v>
      </c>
      <c r="D48" s="7">
        <v>290</v>
      </c>
      <c r="E48" s="24"/>
      <c r="F48" s="125">
        <f t="shared" si="6"/>
        <v>24.992911090499536</v>
      </c>
      <c r="G48" s="12"/>
      <c r="H48" s="14"/>
      <c r="I48" s="13">
        <v>1.2252252252252251</v>
      </c>
      <c r="J48" s="126"/>
      <c r="K48" s="128">
        <f t="shared" si="3"/>
        <v>21.833008974374692</v>
      </c>
      <c r="L48" s="126">
        <f t="shared" si="4"/>
        <v>26.750353337972594</v>
      </c>
      <c r="M48" s="126"/>
      <c r="N48" s="14"/>
    </row>
    <row r="49" spans="2:14" x14ac:dyDescent="0.3">
      <c r="B49" s="141"/>
      <c r="C49" s="1" t="s">
        <v>2</v>
      </c>
      <c r="D49" s="7">
        <v>300</v>
      </c>
      <c r="E49" s="24"/>
      <c r="F49" s="125">
        <f t="shared" si="6"/>
        <v>25.983370875844706</v>
      </c>
      <c r="G49" s="12"/>
      <c r="H49" s="14"/>
      <c r="I49" s="13">
        <v>0.90090090090090091</v>
      </c>
      <c r="J49" s="126"/>
      <c r="K49" s="128">
        <f t="shared" si="3"/>
        <v>22.541963003272215</v>
      </c>
      <c r="L49" s="126">
        <f t="shared" si="4"/>
        <v>20.308074777722716</v>
      </c>
      <c r="M49" s="126"/>
      <c r="N49" s="14"/>
    </row>
    <row r="50" spans="2:14" ht="15" thickBot="1" x14ac:dyDescent="0.35">
      <c r="B50" s="142"/>
      <c r="C50" s="25" t="s">
        <v>3</v>
      </c>
      <c r="D50" s="26">
        <v>270</v>
      </c>
      <c r="E50" s="27"/>
      <c r="F50" s="125">
        <f t="shared" si="6"/>
        <v>23.011991519809193</v>
      </c>
      <c r="G50" s="16"/>
      <c r="H50" s="18"/>
      <c r="I50" s="15">
        <v>1.045045045045045</v>
      </c>
      <c r="J50" s="126"/>
      <c r="K50" s="128">
        <f t="shared" si="3"/>
        <v>20.415100916579647</v>
      </c>
      <c r="L50" s="126">
        <f t="shared" si="4"/>
        <v>21.334700056966117</v>
      </c>
      <c r="M50" s="126"/>
      <c r="N50" s="18"/>
    </row>
    <row r="51" spans="2:14" x14ac:dyDescent="0.3">
      <c r="F51" s="47" t="s">
        <v>55</v>
      </c>
      <c r="G51" s="129">
        <f xml:space="preserve"> AVERAGE(G39:G46)</f>
        <v>1.3723168146283289</v>
      </c>
      <c r="H51" s="129">
        <f xml:space="preserve"> AVERAGE(H39:H46)</f>
        <v>2.7320706903405312</v>
      </c>
      <c r="L51" s="165">
        <f xml:space="preserve"> AVERAGE(L39:L50)</f>
        <v>16.36001161075048</v>
      </c>
      <c r="M51" s="129">
        <f xml:space="preserve"> AVERAGE(M39:M46)</f>
        <v>0.58878859602147715</v>
      </c>
      <c r="N51" s="129">
        <f xml:space="preserve"> AVERAGE(N39:N46)</f>
        <v>0.81089975587122309</v>
      </c>
    </row>
    <row r="52" spans="2:14" ht="15" thickBot="1" x14ac:dyDescent="0.35"/>
    <row r="53" spans="2:14" ht="15" thickBot="1" x14ac:dyDescent="0.35">
      <c r="F53" s="138" t="s">
        <v>29</v>
      </c>
      <c r="G53" s="139"/>
      <c r="H53" s="139"/>
      <c r="I53" s="139"/>
      <c r="J53" s="139"/>
      <c r="K53" s="139"/>
      <c r="L53" s="139"/>
      <c r="M53" s="139"/>
      <c r="N53" s="140"/>
    </row>
    <row r="54" spans="2:14" ht="15" thickBot="1" x14ac:dyDescent="0.35">
      <c r="B54" s="147" t="s">
        <v>15</v>
      </c>
      <c r="C54" s="148"/>
      <c r="D54" s="148"/>
      <c r="E54" s="149"/>
      <c r="F54" s="99">
        <v>0.25</v>
      </c>
      <c r="G54" s="100"/>
      <c r="H54" s="101"/>
      <c r="I54" s="102">
        <v>0.35</v>
      </c>
      <c r="J54" s="103"/>
      <c r="K54" s="104"/>
      <c r="L54" s="102">
        <v>0.45</v>
      </c>
      <c r="M54" s="103"/>
      <c r="N54" s="104"/>
    </row>
    <row r="55" spans="2:14" x14ac:dyDescent="0.3">
      <c r="B55" s="119" t="s">
        <v>8</v>
      </c>
      <c r="C55" s="120" t="s">
        <v>49</v>
      </c>
      <c r="D55" s="121" t="s">
        <v>50</v>
      </c>
      <c r="E55" s="122" t="s">
        <v>51</v>
      </c>
      <c r="F55" s="19" t="s">
        <v>12</v>
      </c>
      <c r="G55" s="11" t="s">
        <v>10</v>
      </c>
      <c r="H55" s="29" t="s">
        <v>11</v>
      </c>
      <c r="I55" s="37" t="s">
        <v>12</v>
      </c>
      <c r="J55" s="38" t="s">
        <v>10</v>
      </c>
      <c r="K55" s="39" t="s">
        <v>11</v>
      </c>
      <c r="L55" s="37" t="s">
        <v>12</v>
      </c>
      <c r="M55" s="38" t="s">
        <v>10</v>
      </c>
      <c r="N55" s="39" t="s">
        <v>11</v>
      </c>
    </row>
    <row r="56" spans="2:14" ht="15" customHeight="1" x14ac:dyDescent="0.3">
      <c r="B56" s="143">
        <v>1</v>
      </c>
      <c r="C56" s="3" t="s">
        <v>0</v>
      </c>
      <c r="D56" s="6">
        <v>150</v>
      </c>
      <c r="E56" s="21">
        <v>10</v>
      </c>
      <c r="F56" s="130">
        <v>10</v>
      </c>
      <c r="G56" s="28">
        <f xml:space="preserve"> ABS(F56-E56)</f>
        <v>0</v>
      </c>
      <c r="H56" s="31">
        <f xml:space="preserve"> G56^2</f>
        <v>0</v>
      </c>
      <c r="I56" s="30">
        <v>10</v>
      </c>
      <c r="J56" s="28">
        <f xml:space="preserve"> ABS(I56 -E56)</f>
        <v>0</v>
      </c>
      <c r="K56" s="31">
        <f xml:space="preserve"> J56^2</f>
        <v>0</v>
      </c>
      <c r="L56" s="30">
        <v>10</v>
      </c>
      <c r="M56" s="28">
        <f xml:space="preserve"> ABS(L56-E56)</f>
        <v>0</v>
      </c>
      <c r="N56" s="31">
        <f xml:space="preserve"> M56^2</f>
        <v>0</v>
      </c>
    </row>
    <row r="57" spans="2:14" x14ac:dyDescent="0.3">
      <c r="B57" s="141"/>
      <c r="C57" s="1" t="s">
        <v>1</v>
      </c>
      <c r="D57" s="7">
        <v>185</v>
      </c>
      <c r="E57" s="22">
        <v>18</v>
      </c>
      <c r="F57" s="131">
        <f xml:space="preserve"> ($F$54*E56)+(1-$F$54)*F56</f>
        <v>10</v>
      </c>
      <c r="G57" s="12">
        <f xml:space="preserve"> ABS(F57-E57)</f>
        <v>8</v>
      </c>
      <c r="H57" s="31">
        <f xml:space="preserve"> G57^2</f>
        <v>64</v>
      </c>
      <c r="I57" s="13">
        <f xml:space="preserve"> ($I$54*E56) + (1-$I$54)*I56</f>
        <v>10</v>
      </c>
      <c r="J57" s="28">
        <f t="shared" ref="J57:J63" si="7" xml:space="preserve"> ABS(I57 -E57)</f>
        <v>8</v>
      </c>
      <c r="K57" s="31">
        <f t="shared" ref="K57:K63" si="8" xml:space="preserve"> J57^2</f>
        <v>64</v>
      </c>
      <c r="L57" s="13">
        <f xml:space="preserve"> ($L$54*E56) + (1-$L$54) * L56</f>
        <v>10</v>
      </c>
      <c r="M57" s="28">
        <f t="shared" ref="M57:M63" si="9" xml:space="preserve"> ABS(L57-E57)</f>
        <v>8</v>
      </c>
      <c r="N57" s="31">
        <f t="shared" ref="N57:N63" si="10" xml:space="preserve"> M57^2</f>
        <v>64</v>
      </c>
    </row>
    <row r="58" spans="2:14" x14ac:dyDescent="0.3">
      <c r="B58" s="141"/>
      <c r="C58" s="1" t="s">
        <v>2</v>
      </c>
      <c r="D58" s="7">
        <v>160</v>
      </c>
      <c r="E58" s="22">
        <v>11</v>
      </c>
      <c r="F58" s="131">
        <f t="shared" ref="F58:F63" si="11" xml:space="preserve"> ($F$54*E57)+(1-$F$54)*F57</f>
        <v>12</v>
      </c>
      <c r="G58" s="12">
        <f t="shared" ref="G58:G63" si="12" xml:space="preserve"> ABS(F58-E58)</f>
        <v>1</v>
      </c>
      <c r="H58" s="31">
        <f t="shared" ref="H58:H63" si="13" xml:space="preserve"> G58^2</f>
        <v>1</v>
      </c>
      <c r="I58" s="13">
        <f t="shared" ref="I58:I63" si="14" xml:space="preserve"> ($I$54*E57) + (1-$I$54)*I57</f>
        <v>12.8</v>
      </c>
      <c r="J58" s="28">
        <f t="shared" si="7"/>
        <v>1.8000000000000007</v>
      </c>
      <c r="K58" s="31">
        <f t="shared" si="8"/>
        <v>3.2400000000000024</v>
      </c>
      <c r="L58" s="13">
        <f t="shared" ref="L58:L63" si="15" xml:space="preserve"> ($L$54*E57) + (1-$L$54) * L57</f>
        <v>13.6</v>
      </c>
      <c r="M58" s="28">
        <f t="shared" si="9"/>
        <v>2.5999999999999996</v>
      </c>
      <c r="N58" s="31">
        <f t="shared" si="10"/>
        <v>6.759999999999998</v>
      </c>
    </row>
    <row r="59" spans="2:14" x14ac:dyDescent="0.3">
      <c r="B59" s="144"/>
      <c r="C59" s="2" t="s">
        <v>3</v>
      </c>
      <c r="D59" s="8">
        <v>147</v>
      </c>
      <c r="E59" s="23">
        <v>12</v>
      </c>
      <c r="F59" s="131">
        <f t="shared" si="11"/>
        <v>11.75</v>
      </c>
      <c r="G59" s="12">
        <f t="shared" si="12"/>
        <v>0.25</v>
      </c>
      <c r="H59" s="31">
        <f t="shared" si="13"/>
        <v>6.25E-2</v>
      </c>
      <c r="I59" s="13">
        <f t="shared" si="14"/>
        <v>12.17</v>
      </c>
      <c r="J59" s="28">
        <f t="shared" si="7"/>
        <v>0.16999999999999993</v>
      </c>
      <c r="K59" s="31">
        <f t="shared" si="8"/>
        <v>2.8899999999999974E-2</v>
      </c>
      <c r="L59" s="13">
        <f t="shared" si="15"/>
        <v>12.43</v>
      </c>
      <c r="M59" s="28">
        <f t="shared" si="9"/>
        <v>0.42999999999999972</v>
      </c>
      <c r="N59" s="31">
        <f t="shared" si="10"/>
        <v>0.18489999999999976</v>
      </c>
    </row>
    <row r="60" spans="2:14" x14ac:dyDescent="0.3">
      <c r="B60" s="143">
        <v>2</v>
      </c>
      <c r="C60" s="3" t="s">
        <v>0</v>
      </c>
      <c r="D60" s="6">
        <v>180</v>
      </c>
      <c r="E60" s="21">
        <v>13</v>
      </c>
      <c r="F60" s="131">
        <f t="shared" si="11"/>
        <v>11.8125</v>
      </c>
      <c r="G60" s="12">
        <f t="shared" si="12"/>
        <v>1.1875</v>
      </c>
      <c r="H60" s="31">
        <f t="shared" si="13"/>
        <v>1.41015625</v>
      </c>
      <c r="I60" s="13">
        <f t="shared" si="14"/>
        <v>12.110499999999998</v>
      </c>
      <c r="J60" s="28">
        <f t="shared" si="7"/>
        <v>0.88950000000000173</v>
      </c>
      <c r="K60" s="31">
        <f t="shared" si="8"/>
        <v>0.79121025000000311</v>
      </c>
      <c r="L60" s="13">
        <f t="shared" si="15"/>
        <v>12.236499999999999</v>
      </c>
      <c r="M60" s="28">
        <f t="shared" si="9"/>
        <v>0.76350000000000051</v>
      </c>
      <c r="N60" s="31">
        <f t="shared" si="10"/>
        <v>0.58293225000000082</v>
      </c>
    </row>
    <row r="61" spans="2:14" x14ac:dyDescent="0.3">
      <c r="B61" s="141"/>
      <c r="C61" s="1" t="s">
        <v>1</v>
      </c>
      <c r="D61" s="7">
        <v>190</v>
      </c>
      <c r="E61" s="22">
        <v>16</v>
      </c>
      <c r="F61" s="131">
        <f t="shared" si="11"/>
        <v>12.109375</v>
      </c>
      <c r="G61" s="12">
        <f t="shared" si="12"/>
        <v>3.890625</v>
      </c>
      <c r="H61" s="31">
        <f t="shared" si="13"/>
        <v>15.136962890625</v>
      </c>
      <c r="I61" s="13">
        <f t="shared" si="14"/>
        <v>12.421824999999998</v>
      </c>
      <c r="J61" s="28">
        <f t="shared" si="7"/>
        <v>3.5781750000000017</v>
      </c>
      <c r="K61" s="31">
        <f t="shared" si="8"/>
        <v>12.803336330625012</v>
      </c>
      <c r="L61" s="13">
        <f t="shared" si="15"/>
        <v>12.580075000000001</v>
      </c>
      <c r="M61" s="28">
        <f t="shared" si="9"/>
        <v>3.4199249999999992</v>
      </c>
      <c r="N61" s="31">
        <f t="shared" si="10"/>
        <v>11.695887005624995</v>
      </c>
    </row>
    <row r="62" spans="2:14" x14ac:dyDescent="0.3">
      <c r="B62" s="141"/>
      <c r="C62" s="1" t="s">
        <v>2</v>
      </c>
      <c r="D62" s="7">
        <v>200</v>
      </c>
      <c r="E62" s="22">
        <v>14</v>
      </c>
      <c r="F62" s="131">
        <f t="shared" si="11"/>
        <v>13.08203125</v>
      </c>
      <c r="G62" s="12">
        <f t="shared" si="12"/>
        <v>0.91796875</v>
      </c>
      <c r="H62" s="31">
        <f t="shared" si="13"/>
        <v>0.8426666259765625</v>
      </c>
      <c r="I62" s="13">
        <f t="shared" si="14"/>
        <v>13.674186249999998</v>
      </c>
      <c r="J62" s="28">
        <f t="shared" si="7"/>
        <v>0.32581375000000179</v>
      </c>
      <c r="K62" s="31">
        <f t="shared" si="8"/>
        <v>0.10615459968906367</v>
      </c>
      <c r="L62" s="13">
        <f t="shared" si="15"/>
        <v>14.119041250000002</v>
      </c>
      <c r="M62" s="28">
        <f t="shared" si="9"/>
        <v>0.11904125000000221</v>
      </c>
      <c r="N62" s="31">
        <f t="shared" si="10"/>
        <v>1.4170819201563026E-2</v>
      </c>
    </row>
    <row r="63" spans="2:14" x14ac:dyDescent="0.3">
      <c r="B63" s="144"/>
      <c r="C63" s="2" t="s">
        <v>3</v>
      </c>
      <c r="D63" s="8">
        <v>210</v>
      </c>
      <c r="E63" s="23">
        <v>17</v>
      </c>
      <c r="F63" s="131">
        <f t="shared" si="11"/>
        <v>13.3115234375</v>
      </c>
      <c r="G63" s="12">
        <f t="shared" si="12"/>
        <v>3.6884765625</v>
      </c>
      <c r="H63" s="31">
        <f t="shared" si="13"/>
        <v>13.604859352111816</v>
      </c>
      <c r="I63" s="13">
        <f t="shared" si="14"/>
        <v>13.7882210625</v>
      </c>
      <c r="J63" s="28">
        <f t="shared" si="7"/>
        <v>3.2117789375000001</v>
      </c>
      <c r="K63" s="31">
        <f t="shared" si="8"/>
        <v>10.31552394336863</v>
      </c>
      <c r="L63" s="13">
        <f t="shared" si="15"/>
        <v>14.065472687500002</v>
      </c>
      <c r="M63" s="28">
        <f t="shared" si="9"/>
        <v>2.9345273124999984</v>
      </c>
      <c r="N63" s="31">
        <f t="shared" si="10"/>
        <v>8.6114505478084631</v>
      </c>
    </row>
    <row r="64" spans="2:14" x14ac:dyDescent="0.3">
      <c r="B64" s="141">
        <v>3</v>
      </c>
      <c r="C64" s="1" t="s">
        <v>0</v>
      </c>
      <c r="D64" s="7">
        <v>260</v>
      </c>
      <c r="E64" s="24"/>
      <c r="F64" s="131"/>
      <c r="G64" s="12"/>
      <c r="H64" s="32"/>
      <c r="I64" s="13"/>
      <c r="J64" s="12"/>
      <c r="K64" s="32"/>
      <c r="L64" s="13"/>
      <c r="M64" s="12"/>
      <c r="N64" s="32"/>
    </row>
    <row r="65" spans="1:14" x14ac:dyDescent="0.3">
      <c r="B65" s="141"/>
      <c r="C65" s="1" t="s">
        <v>1</v>
      </c>
      <c r="D65" s="7">
        <v>290</v>
      </c>
      <c r="E65" s="24"/>
      <c r="F65" s="131"/>
      <c r="G65" s="12"/>
      <c r="H65" s="32"/>
      <c r="I65" s="13"/>
      <c r="J65" s="12"/>
      <c r="K65" s="32"/>
      <c r="L65" s="13"/>
      <c r="M65" s="12"/>
      <c r="N65" s="32"/>
    </row>
    <row r="66" spans="1:14" x14ac:dyDescent="0.3">
      <c r="B66" s="141"/>
      <c r="C66" s="1" t="s">
        <v>2</v>
      </c>
      <c r="D66" s="7">
        <v>300</v>
      </c>
      <c r="E66" s="24"/>
      <c r="F66" s="131"/>
      <c r="G66" s="12"/>
      <c r="H66" s="32"/>
      <c r="I66" s="13"/>
      <c r="J66" s="12"/>
      <c r="K66" s="32"/>
      <c r="L66" s="13"/>
      <c r="M66" s="12"/>
      <c r="N66" s="32"/>
    </row>
    <row r="67" spans="1:14" ht="15" thickBot="1" x14ac:dyDescent="0.35">
      <c r="B67" s="142"/>
      <c r="C67" s="25" t="s">
        <v>3</v>
      </c>
      <c r="D67" s="26">
        <v>270</v>
      </c>
      <c r="E67" s="27"/>
      <c r="F67" s="132"/>
      <c r="G67" s="16"/>
      <c r="H67" s="33"/>
      <c r="I67" s="15"/>
      <c r="J67" s="16"/>
      <c r="K67" s="33"/>
      <c r="L67" s="15"/>
      <c r="M67" s="16"/>
      <c r="N67" s="33"/>
    </row>
    <row r="68" spans="1:14" x14ac:dyDescent="0.3">
      <c r="F68" s="36" t="s">
        <v>22</v>
      </c>
      <c r="G68" s="35">
        <f xml:space="preserve"> AVERAGE(G56:G63)</f>
        <v>2.3668212890625</v>
      </c>
      <c r="H68" s="35">
        <f xml:space="preserve"> AVERAGE(H56:H63)</f>
        <v>12.007143139839172</v>
      </c>
      <c r="I68" s="36">
        <f xml:space="preserve"> AVERAGE(I56:I63)</f>
        <v>12.120591539062501</v>
      </c>
      <c r="J68" s="35">
        <f xml:space="preserve"> AVERAGE(J56:J63)</f>
        <v>2.246908460937501</v>
      </c>
      <c r="K68" s="35">
        <f xml:space="preserve"> AVERAGE(K56:K63)</f>
        <v>11.41064064046034</v>
      </c>
      <c r="L68" s="36">
        <f xml:space="preserve"> AVERAGE(L56:L63)</f>
        <v>12.378886117187502</v>
      </c>
      <c r="M68" s="35">
        <f xml:space="preserve"> AVERAGE(M56:M63)</f>
        <v>2.2833741953124997</v>
      </c>
      <c r="N68" s="35">
        <f xml:space="preserve"> AVERAGE(N56:N63)</f>
        <v>11.481167577829376</v>
      </c>
    </row>
    <row r="71" spans="1:14" x14ac:dyDescent="0.3">
      <c r="A71" s="59" t="s">
        <v>19</v>
      </c>
    </row>
  </sheetData>
  <mergeCells count="22">
    <mergeCell ref="B56:B59"/>
    <mergeCell ref="B60:B63"/>
    <mergeCell ref="B64:B67"/>
    <mergeCell ref="B27:B30"/>
    <mergeCell ref="B54:E54"/>
    <mergeCell ref="B37:E37"/>
    <mergeCell ref="I37:N37"/>
    <mergeCell ref="F53:N53"/>
    <mergeCell ref="B31:B34"/>
    <mergeCell ref="B23:B26"/>
    <mergeCell ref="A1:C1"/>
    <mergeCell ref="I21:N21"/>
    <mergeCell ref="B3:E3"/>
    <mergeCell ref="B5:B8"/>
    <mergeCell ref="B9:B12"/>
    <mergeCell ref="B13:B16"/>
    <mergeCell ref="B39:B42"/>
    <mergeCell ref="B43:B46"/>
    <mergeCell ref="F21:H21"/>
    <mergeCell ref="B47:B50"/>
    <mergeCell ref="F37:H37"/>
    <mergeCell ref="B21:E2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6600"/>
  </sheetPr>
  <dimension ref="A1:J37"/>
  <sheetViews>
    <sheetView tabSelected="1" topLeftCell="A8" workbookViewId="0">
      <selection activeCell="K33" sqref="K33"/>
    </sheetView>
  </sheetViews>
  <sheetFormatPr baseColWidth="10" defaultRowHeight="14.4" x14ac:dyDescent="0.3"/>
  <cols>
    <col min="4" max="4" width="18.33203125" customWidth="1"/>
    <col min="5" max="5" width="15.88671875" customWidth="1"/>
    <col min="7" max="7" width="11.44140625" customWidth="1"/>
    <col min="8" max="8" width="12.6640625" customWidth="1"/>
  </cols>
  <sheetData>
    <row r="1" spans="1:8" ht="18" x14ac:dyDescent="0.35">
      <c r="A1" s="145" t="s">
        <v>25</v>
      </c>
      <c r="B1" s="146"/>
      <c r="C1" s="146"/>
    </row>
    <row r="2" spans="1:8" ht="16.2" thickBot="1" x14ac:dyDescent="0.35">
      <c r="F2" s="157" t="s">
        <v>32</v>
      </c>
      <c r="G2" s="157"/>
      <c r="H2" s="157"/>
    </row>
    <row r="3" spans="1:8" ht="15" thickBot="1" x14ac:dyDescent="0.35">
      <c r="B3" s="147" t="s">
        <v>15</v>
      </c>
      <c r="C3" s="148"/>
      <c r="D3" s="148"/>
      <c r="E3" s="149"/>
      <c r="F3" s="111">
        <v>0.42</v>
      </c>
      <c r="G3" s="112"/>
      <c r="H3" s="113"/>
    </row>
    <row r="4" spans="1:8" s="107" customFormat="1" ht="28.5" customHeight="1" x14ac:dyDescent="0.25">
      <c r="B4" s="119" t="s">
        <v>8</v>
      </c>
      <c r="C4" s="120" t="s">
        <v>49</v>
      </c>
      <c r="D4" s="121" t="s">
        <v>50</v>
      </c>
      <c r="E4" s="122" t="s">
        <v>51</v>
      </c>
      <c r="F4" s="108" t="s">
        <v>12</v>
      </c>
      <c r="G4" s="109" t="s">
        <v>10</v>
      </c>
      <c r="H4" s="110" t="s">
        <v>11</v>
      </c>
    </row>
    <row r="5" spans="1:8" x14ac:dyDescent="0.3">
      <c r="B5" s="143">
        <v>1</v>
      </c>
      <c r="C5" s="3" t="s">
        <v>0</v>
      </c>
      <c r="D5" s="6">
        <v>150</v>
      </c>
      <c r="E5" s="21">
        <v>10</v>
      </c>
      <c r="F5" s="64">
        <v>10</v>
      </c>
      <c r="G5" s="4">
        <f xml:space="preserve"> ABS(F5-E5)</f>
        <v>0</v>
      </c>
      <c r="H5" s="65">
        <f xml:space="preserve"> G5^2</f>
        <v>0</v>
      </c>
    </row>
    <row r="6" spans="1:8" x14ac:dyDescent="0.3">
      <c r="B6" s="141"/>
      <c r="C6" s="1" t="s">
        <v>1</v>
      </c>
      <c r="D6" s="7">
        <v>185</v>
      </c>
      <c r="E6" s="22">
        <v>18</v>
      </c>
      <c r="F6" s="64">
        <f xml:space="preserve"> ($F$3*E5) + (1-$F$3) * F5</f>
        <v>10</v>
      </c>
      <c r="G6" s="4">
        <f t="shared" ref="G6:G12" si="0" xml:space="preserve"> ABS(F6-E6)</f>
        <v>8</v>
      </c>
      <c r="H6" s="65">
        <f t="shared" ref="H6:H12" si="1" xml:space="preserve"> G6^2</f>
        <v>64</v>
      </c>
    </row>
    <row r="7" spans="1:8" x14ac:dyDescent="0.3">
      <c r="B7" s="141"/>
      <c r="C7" s="1" t="s">
        <v>2</v>
      </c>
      <c r="D7" s="7">
        <v>160</v>
      </c>
      <c r="E7" s="22">
        <v>11</v>
      </c>
      <c r="F7" s="64">
        <f t="shared" ref="F7:F12" si="2" xml:space="preserve"> ($F$3*E6) + (1-$F$3) * F6</f>
        <v>13.36</v>
      </c>
      <c r="G7" s="4">
        <f t="shared" si="0"/>
        <v>2.3599999999999994</v>
      </c>
      <c r="H7" s="65">
        <f t="shared" si="1"/>
        <v>5.5695999999999977</v>
      </c>
    </row>
    <row r="8" spans="1:8" x14ac:dyDescent="0.3">
      <c r="B8" s="144"/>
      <c r="C8" s="2" t="s">
        <v>3</v>
      </c>
      <c r="D8" s="8">
        <v>147</v>
      </c>
      <c r="E8" s="23">
        <v>12</v>
      </c>
      <c r="F8" s="64">
        <f xml:space="preserve"> ($F$3*E7) + (1-$F$3) * F7</f>
        <v>12.3688</v>
      </c>
      <c r="G8" s="4">
        <f t="shared" si="0"/>
        <v>0.36880000000000024</v>
      </c>
      <c r="H8" s="65">
        <f t="shared" si="1"/>
        <v>0.13601344000000018</v>
      </c>
    </row>
    <row r="9" spans="1:8" x14ac:dyDescent="0.3">
      <c r="B9" s="143">
        <v>2</v>
      </c>
      <c r="C9" s="3" t="s">
        <v>0</v>
      </c>
      <c r="D9" s="6">
        <v>180</v>
      </c>
      <c r="E9" s="21">
        <v>13</v>
      </c>
      <c r="F9" s="64">
        <f t="shared" si="2"/>
        <v>12.213904000000001</v>
      </c>
      <c r="G9" s="4">
        <f xml:space="preserve"> ABS(F9-E9)</f>
        <v>0.7860959999999988</v>
      </c>
      <c r="H9" s="65">
        <f t="shared" si="1"/>
        <v>0.61794692121599815</v>
      </c>
    </row>
    <row r="10" spans="1:8" x14ac:dyDescent="0.3">
      <c r="B10" s="141"/>
      <c r="C10" s="1" t="s">
        <v>1</v>
      </c>
      <c r="D10" s="7">
        <v>190</v>
      </c>
      <c r="E10" s="22">
        <v>16</v>
      </c>
      <c r="F10" s="64">
        <f t="shared" si="2"/>
        <v>12.54406432</v>
      </c>
      <c r="G10" s="4">
        <f t="shared" si="0"/>
        <v>3.4559356799999996</v>
      </c>
      <c r="H10" s="65">
        <f t="shared" si="1"/>
        <v>11.94349142429706</v>
      </c>
    </row>
    <row r="11" spans="1:8" x14ac:dyDescent="0.3">
      <c r="B11" s="141"/>
      <c r="C11" s="1" t="s">
        <v>2</v>
      </c>
      <c r="D11" s="7">
        <v>200</v>
      </c>
      <c r="E11" s="22">
        <v>14</v>
      </c>
      <c r="F11" s="64">
        <f t="shared" si="2"/>
        <v>13.995557305600002</v>
      </c>
      <c r="G11" s="4">
        <f t="shared" si="0"/>
        <v>4.442694399998004E-3</v>
      </c>
      <c r="H11" s="65">
        <f t="shared" si="1"/>
        <v>1.9737533531773626E-5</v>
      </c>
    </row>
    <row r="12" spans="1:8" x14ac:dyDescent="0.3">
      <c r="B12" s="144"/>
      <c r="C12" s="2" t="s">
        <v>3</v>
      </c>
      <c r="D12" s="8">
        <v>210</v>
      </c>
      <c r="E12" s="23">
        <v>17</v>
      </c>
      <c r="F12" s="64">
        <f t="shared" si="2"/>
        <v>13.997423237248</v>
      </c>
      <c r="G12" s="4">
        <f t="shared" si="0"/>
        <v>3.0025767627519997</v>
      </c>
      <c r="H12" s="65">
        <f t="shared" si="1"/>
        <v>9.0154672162182781</v>
      </c>
    </row>
    <row r="13" spans="1:8" x14ac:dyDescent="0.3">
      <c r="B13" s="141">
        <v>3</v>
      </c>
      <c r="C13" s="1" t="s">
        <v>0</v>
      </c>
      <c r="D13" s="7">
        <v>260</v>
      </c>
      <c r="E13" s="24"/>
      <c r="F13" s="64"/>
      <c r="G13" s="4"/>
      <c r="H13" s="65"/>
    </row>
    <row r="14" spans="1:8" x14ac:dyDescent="0.3">
      <c r="B14" s="141"/>
      <c r="C14" s="1" t="s">
        <v>1</v>
      </c>
      <c r="D14" s="7">
        <v>290</v>
      </c>
      <c r="E14" s="24"/>
      <c r="F14" s="64"/>
      <c r="G14" s="4"/>
      <c r="H14" s="65"/>
    </row>
    <row r="15" spans="1:8" x14ac:dyDescent="0.3">
      <c r="B15" s="141"/>
      <c r="C15" s="1" t="s">
        <v>2</v>
      </c>
      <c r="D15" s="7">
        <v>300</v>
      </c>
      <c r="E15" s="24"/>
      <c r="F15" s="64"/>
      <c r="G15" s="4"/>
      <c r="H15" s="65"/>
    </row>
    <row r="16" spans="1:8" ht="15" thickBot="1" x14ac:dyDescent="0.35">
      <c r="B16" s="142"/>
      <c r="C16" s="25" t="s">
        <v>3</v>
      </c>
      <c r="D16" s="26">
        <v>270</v>
      </c>
      <c r="E16" s="27"/>
      <c r="F16" s="64"/>
      <c r="G16" s="28"/>
      <c r="H16" s="31"/>
    </row>
    <row r="17" spans="1:10" ht="15" thickBot="1" x14ac:dyDescent="0.35">
      <c r="F17" s="69" t="s">
        <v>22</v>
      </c>
      <c r="G17" s="70">
        <f xml:space="preserve"> AVERAGE(G5:G12)</f>
        <v>2.2472313921439993</v>
      </c>
      <c r="H17" s="71">
        <f xml:space="preserve"> AVERAGE(H5:H12)</f>
        <v>11.41031734240811</v>
      </c>
    </row>
    <row r="20" spans="1:10" x14ac:dyDescent="0.3">
      <c r="A20" s="59" t="s">
        <v>30</v>
      </c>
    </row>
    <row r="21" spans="1:10" x14ac:dyDescent="0.3">
      <c r="B21" s="63" t="s">
        <v>33</v>
      </c>
    </row>
    <row r="22" spans="1:10" x14ac:dyDescent="0.3">
      <c r="C22" s="156" t="s">
        <v>32</v>
      </c>
      <c r="D22" s="156"/>
      <c r="E22" s="156"/>
      <c r="F22" s="156"/>
      <c r="G22" s="156"/>
      <c r="H22" s="156"/>
      <c r="I22" s="156"/>
      <c r="J22" s="156"/>
    </row>
    <row r="23" spans="1:10" ht="15" thickBot="1" x14ac:dyDescent="0.35">
      <c r="B23" s="62">
        <f>G17</f>
        <v>2.2472313921439993</v>
      </c>
      <c r="C23" s="62">
        <v>0.2</v>
      </c>
      <c r="D23" s="62">
        <v>0.3</v>
      </c>
      <c r="E23" s="62">
        <v>0.4</v>
      </c>
      <c r="F23" s="62">
        <v>0.5</v>
      </c>
      <c r="G23" s="62">
        <v>0.6</v>
      </c>
      <c r="H23" s="62">
        <v>0.7</v>
      </c>
      <c r="I23" s="62">
        <v>0.8</v>
      </c>
      <c r="J23" s="62">
        <v>0.9</v>
      </c>
    </row>
    <row r="24" spans="1:10" ht="15" thickBot="1" x14ac:dyDescent="0.35">
      <c r="B24" s="62" t="s">
        <v>31</v>
      </c>
      <c r="C24" s="166">
        <v>2.5025039999999992</v>
      </c>
      <c r="D24" s="105">
        <v>2.2698077500000013</v>
      </c>
      <c r="E24" s="105">
        <v>2.2447759999999999</v>
      </c>
      <c r="F24" s="123">
        <v>2.34765625</v>
      </c>
      <c r="G24" s="123">
        <v>2.4790960000000002</v>
      </c>
      <c r="H24" s="123">
        <v>2.6057477499999999</v>
      </c>
      <c r="I24" s="105">
        <v>2.7186639999999995</v>
      </c>
      <c r="J24" s="105">
        <v>2.9053072499999999</v>
      </c>
    </row>
    <row r="25" spans="1:10" x14ac:dyDescent="0.3">
      <c r="C25" s="106"/>
      <c r="D25" s="106"/>
      <c r="E25" s="106"/>
      <c r="F25" s="106"/>
      <c r="G25" s="106"/>
      <c r="H25" s="106"/>
      <c r="I25" s="106"/>
      <c r="J25" s="106"/>
    </row>
    <row r="26" spans="1:10" x14ac:dyDescent="0.3">
      <c r="B26" s="63" t="s">
        <v>34</v>
      </c>
      <c r="C26" s="106"/>
      <c r="D26" s="106"/>
      <c r="E26" s="106"/>
      <c r="F26" s="106"/>
      <c r="G26" s="106"/>
      <c r="H26" s="106"/>
      <c r="I26" s="106"/>
      <c r="J26" s="106"/>
    </row>
    <row r="27" spans="1:10" x14ac:dyDescent="0.3">
      <c r="C27" s="156" t="s">
        <v>32</v>
      </c>
      <c r="D27" s="156"/>
      <c r="E27" s="156"/>
      <c r="F27" s="156"/>
      <c r="G27" s="156"/>
      <c r="H27" s="156"/>
      <c r="I27" s="156"/>
      <c r="J27" s="156"/>
    </row>
    <row r="28" spans="1:10" x14ac:dyDescent="0.3">
      <c r="B28" s="62">
        <f>G17</f>
        <v>2.2472313921439993</v>
      </c>
      <c r="C28" s="90">
        <v>0.3</v>
      </c>
      <c r="D28" s="90">
        <v>0.33</v>
      </c>
      <c r="E28" s="90">
        <v>0.36</v>
      </c>
      <c r="F28" s="90">
        <v>0.39</v>
      </c>
      <c r="G28" s="90">
        <v>0.42</v>
      </c>
      <c r="H28" s="90">
        <v>0.45</v>
      </c>
      <c r="I28" s="90">
        <v>0.48</v>
      </c>
      <c r="J28" s="90">
        <v>0.51</v>
      </c>
    </row>
    <row r="29" spans="1:10" x14ac:dyDescent="0.3">
      <c r="B29" s="62" t="s">
        <v>31</v>
      </c>
      <c r="C29" s="105">
        <v>2.2698077500000013</v>
      </c>
      <c r="D29" s="123">
        <v>2.2518738735065007</v>
      </c>
      <c r="E29" s="123">
        <v>2.2453882895359998</v>
      </c>
      <c r="F29" s="123">
        <v>2.2441853056235002</v>
      </c>
      <c r="G29" s="105">
        <v>2.2472313921439993</v>
      </c>
      <c r="H29" s="105">
        <v>2.2833741953124997</v>
      </c>
      <c r="I29" s="105">
        <v>2.3216906736640004</v>
      </c>
      <c r="J29" s="105">
        <v>2.3607293230135005</v>
      </c>
    </row>
    <row r="30" spans="1:10" x14ac:dyDescent="0.3">
      <c r="C30" s="106"/>
      <c r="D30" s="106"/>
      <c r="E30" s="106"/>
      <c r="F30" s="106"/>
      <c r="G30" s="106"/>
      <c r="H30" s="106"/>
      <c r="I30" s="106"/>
      <c r="J30" s="106"/>
    </row>
    <row r="31" spans="1:10" x14ac:dyDescent="0.3">
      <c r="B31" s="63" t="s">
        <v>36</v>
      </c>
      <c r="C31" s="106"/>
      <c r="D31" s="106"/>
      <c r="E31" s="106"/>
      <c r="F31" s="106"/>
      <c r="G31" s="106"/>
      <c r="H31" s="106"/>
      <c r="I31" s="106"/>
      <c r="J31" s="106"/>
    </row>
    <row r="32" spans="1:10" x14ac:dyDescent="0.3">
      <c r="C32" s="156" t="s">
        <v>32</v>
      </c>
      <c r="D32" s="156"/>
      <c r="E32" s="156"/>
      <c r="F32" s="156"/>
      <c r="G32" s="156"/>
      <c r="H32" s="156"/>
      <c r="I32" s="156"/>
      <c r="J32" s="156"/>
    </row>
    <row r="33" spans="1:10" x14ac:dyDescent="0.3">
      <c r="B33" s="62">
        <f>G17</f>
        <v>2.2472313921439993</v>
      </c>
      <c r="C33" s="90">
        <v>0.36</v>
      </c>
      <c r="D33" s="90">
        <v>0.36799999999999999</v>
      </c>
      <c r="E33" s="90">
        <v>0.376</v>
      </c>
      <c r="F33" s="90">
        <v>0.38400000000000001</v>
      </c>
      <c r="G33" s="90">
        <v>0.39200000000000002</v>
      </c>
      <c r="H33" s="90">
        <v>0.4</v>
      </c>
      <c r="I33" s="90">
        <v>0.40799999999999997</v>
      </c>
      <c r="J33" s="90">
        <v>0.42</v>
      </c>
    </row>
    <row r="34" spans="1:10" x14ac:dyDescent="0.3">
      <c r="B34" s="62" t="s">
        <v>31</v>
      </c>
      <c r="C34" s="123">
        <v>2.2453882895359998</v>
      </c>
      <c r="D34" s="105">
        <v>2.2445959118944003</v>
      </c>
      <c r="E34" s="105">
        <v>2.2441579916822771</v>
      </c>
      <c r="F34" s="105">
        <v>2.2440547142971226</v>
      </c>
      <c r="G34" s="123">
        <v>2.2442669022407227</v>
      </c>
      <c r="H34" s="123">
        <v>2.2447759999999999</v>
      </c>
      <c r="I34" s="123">
        <v>2.2455640591166004</v>
      </c>
      <c r="J34" s="105">
        <v>2.2472313921439993</v>
      </c>
    </row>
    <row r="35" spans="1:10" x14ac:dyDescent="0.3">
      <c r="C35" s="106"/>
      <c r="D35" s="106"/>
      <c r="E35" s="106"/>
      <c r="F35" s="106"/>
      <c r="G35" s="106"/>
      <c r="H35" s="106"/>
      <c r="I35" s="106"/>
      <c r="J35" s="106"/>
    </row>
    <row r="36" spans="1:10" x14ac:dyDescent="0.3">
      <c r="C36" s="106"/>
      <c r="D36" s="106"/>
      <c r="E36" s="106"/>
      <c r="F36" s="106"/>
      <c r="G36" s="106"/>
      <c r="H36" s="106"/>
      <c r="I36" s="106"/>
      <c r="J36" s="106"/>
    </row>
    <row r="37" spans="1:10" x14ac:dyDescent="0.3">
      <c r="A37" s="59" t="s">
        <v>35</v>
      </c>
    </row>
  </sheetData>
  <mergeCells count="9">
    <mergeCell ref="C32:J32"/>
    <mergeCell ref="A1:C1"/>
    <mergeCell ref="B3:E3"/>
    <mergeCell ref="C22:J22"/>
    <mergeCell ref="C27:J27"/>
    <mergeCell ref="F2:H2"/>
    <mergeCell ref="B5:B8"/>
    <mergeCell ref="B9:B12"/>
    <mergeCell ref="B13:B1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M86"/>
  <sheetViews>
    <sheetView workbookViewId="0">
      <selection activeCell="L62" sqref="L62"/>
    </sheetView>
  </sheetViews>
  <sheetFormatPr baseColWidth="10" defaultRowHeight="14.4" x14ac:dyDescent="0.3"/>
  <cols>
    <col min="6" max="6" width="14.5546875" customWidth="1"/>
    <col min="7" max="7" width="18.6640625" customWidth="1"/>
    <col min="8" max="8" width="20" customWidth="1"/>
    <col min="9" max="9" width="15.44140625" customWidth="1"/>
    <col min="10" max="10" width="17.88671875" customWidth="1"/>
    <col min="11" max="11" width="12.5546875" customWidth="1"/>
    <col min="12" max="12" width="14.44140625" customWidth="1"/>
    <col min="13" max="13" width="18.88671875" customWidth="1"/>
  </cols>
  <sheetData>
    <row r="1" spans="1:6" ht="18" x14ac:dyDescent="0.35">
      <c r="A1" s="145" t="s">
        <v>38</v>
      </c>
      <c r="B1" s="146"/>
      <c r="C1" s="146"/>
    </row>
    <row r="3" spans="1:6" x14ac:dyDescent="0.3">
      <c r="A3" s="9" t="s">
        <v>24</v>
      </c>
      <c r="B3" s="45"/>
      <c r="C3" s="45"/>
      <c r="D3" s="45"/>
      <c r="E3" s="41"/>
      <c r="F3" s="41"/>
    </row>
    <row r="4" spans="1:6" x14ac:dyDescent="0.3">
      <c r="B4" s="42"/>
      <c r="C4" s="42"/>
      <c r="D4" s="42"/>
      <c r="E4" s="41"/>
      <c r="F4" s="42"/>
    </row>
    <row r="5" spans="1:6" x14ac:dyDescent="0.3">
      <c r="B5" s="42"/>
      <c r="C5" s="42"/>
      <c r="D5" s="43"/>
      <c r="E5" s="41"/>
      <c r="F5" s="43"/>
    </row>
    <row r="6" spans="1:6" x14ac:dyDescent="0.3">
      <c r="B6" s="42"/>
      <c r="C6" s="42"/>
      <c r="D6" s="43"/>
      <c r="E6" s="41"/>
      <c r="F6" s="43"/>
    </row>
    <row r="7" spans="1:6" x14ac:dyDescent="0.3">
      <c r="B7" s="42"/>
      <c r="C7" s="42"/>
      <c r="D7" s="43"/>
      <c r="E7" s="41"/>
      <c r="F7" s="43"/>
    </row>
    <row r="8" spans="1:6" x14ac:dyDescent="0.3">
      <c r="B8" s="42"/>
      <c r="C8" s="42"/>
      <c r="D8" s="43"/>
      <c r="E8" s="41"/>
      <c r="F8" s="43"/>
    </row>
    <row r="9" spans="1:6" x14ac:dyDescent="0.3">
      <c r="B9" s="42"/>
      <c r="C9" s="42"/>
      <c r="D9" s="43"/>
      <c r="E9" s="41"/>
      <c r="F9" s="43"/>
    </row>
    <row r="10" spans="1:6" x14ac:dyDescent="0.3">
      <c r="B10" s="42"/>
      <c r="C10" s="42"/>
      <c r="D10" s="43"/>
      <c r="E10" s="41"/>
      <c r="F10" s="43"/>
    </row>
    <row r="11" spans="1:6" x14ac:dyDescent="0.3">
      <c r="B11" s="42"/>
      <c r="C11" s="42"/>
      <c r="D11" s="43"/>
      <c r="E11" s="41"/>
      <c r="F11" s="43"/>
    </row>
    <row r="12" spans="1:6" x14ac:dyDescent="0.3">
      <c r="B12" s="42"/>
      <c r="C12" s="42"/>
      <c r="D12" s="43"/>
      <c r="E12" s="41"/>
      <c r="F12" s="43"/>
    </row>
    <row r="13" spans="1:6" x14ac:dyDescent="0.3">
      <c r="B13" s="42"/>
      <c r="C13" s="42"/>
      <c r="D13" s="43"/>
      <c r="E13" s="41"/>
      <c r="F13" s="43"/>
    </row>
    <row r="14" spans="1:6" x14ac:dyDescent="0.3">
      <c r="B14" s="42"/>
      <c r="C14" s="42"/>
      <c r="D14" s="43"/>
      <c r="E14" s="41"/>
      <c r="F14" s="43"/>
    </row>
    <row r="15" spans="1:6" x14ac:dyDescent="0.3">
      <c r="B15" s="42"/>
      <c r="C15" s="42"/>
      <c r="D15" s="43"/>
      <c r="E15" s="41"/>
      <c r="F15" s="43"/>
    </row>
    <row r="16" spans="1:6" x14ac:dyDescent="0.3">
      <c r="B16" s="44"/>
      <c r="C16" s="43"/>
      <c r="D16" s="43"/>
      <c r="E16" s="41"/>
      <c r="F16" s="43"/>
    </row>
    <row r="17" spans="1:13" x14ac:dyDescent="0.3">
      <c r="B17" s="41"/>
      <c r="C17" s="41"/>
      <c r="D17" s="41"/>
      <c r="E17" s="41"/>
      <c r="F17" s="41"/>
    </row>
    <row r="18" spans="1:13" x14ac:dyDescent="0.3">
      <c r="A18" s="158" t="s">
        <v>27</v>
      </c>
      <c r="B18" s="158"/>
    </row>
    <row r="19" spans="1:13" ht="15" thickBot="1" x14ac:dyDescent="0.35"/>
    <row r="20" spans="1:13" ht="15" thickBot="1" x14ac:dyDescent="0.35">
      <c r="E20" s="153" t="s">
        <v>17</v>
      </c>
      <c r="F20" s="154"/>
      <c r="G20" s="155"/>
      <c r="H20" s="135" t="s">
        <v>18</v>
      </c>
      <c r="I20" s="136"/>
      <c r="J20" s="136"/>
      <c r="K20" s="136"/>
      <c r="L20" s="136"/>
      <c r="M20" s="137"/>
    </row>
    <row r="21" spans="1:13" ht="15" thickBot="1" x14ac:dyDescent="0.35">
      <c r="B21" s="87" t="s">
        <v>26</v>
      </c>
      <c r="C21" s="88" t="s">
        <v>21</v>
      </c>
      <c r="D21" s="89" t="s">
        <v>60</v>
      </c>
      <c r="E21" s="73" t="s">
        <v>9</v>
      </c>
      <c r="F21" s="11" t="s">
        <v>10</v>
      </c>
      <c r="G21" s="20" t="s">
        <v>11</v>
      </c>
      <c r="H21" s="19" t="s">
        <v>20</v>
      </c>
      <c r="I21" s="11" t="s">
        <v>13</v>
      </c>
      <c r="J21" s="11" t="s">
        <v>9</v>
      </c>
      <c r="K21" s="11" t="s">
        <v>14</v>
      </c>
      <c r="L21" s="11" t="s">
        <v>10</v>
      </c>
      <c r="M21" s="34" t="s">
        <v>11</v>
      </c>
    </row>
    <row r="22" spans="1:13" x14ac:dyDescent="0.3">
      <c r="B22" s="159">
        <v>2017</v>
      </c>
      <c r="C22" s="85">
        <v>1</v>
      </c>
      <c r="D22" s="86">
        <v>3500</v>
      </c>
      <c r="E22" s="13"/>
      <c r="F22" s="124"/>
      <c r="G22" s="14"/>
      <c r="H22" s="13"/>
      <c r="I22" s="12"/>
      <c r="J22" s="10"/>
      <c r="K22" s="12"/>
      <c r="L22" s="12"/>
      <c r="M22" s="14"/>
    </row>
    <row r="23" spans="1:13" x14ac:dyDescent="0.3">
      <c r="B23" s="160"/>
      <c r="C23" s="61">
        <v>2</v>
      </c>
      <c r="D23" s="82">
        <v>3250</v>
      </c>
      <c r="E23" s="13"/>
      <c r="F23" s="124"/>
      <c r="G23" s="14"/>
      <c r="H23" s="13"/>
      <c r="I23" s="12"/>
      <c r="J23" s="10"/>
      <c r="K23" s="12"/>
      <c r="L23" s="12"/>
      <c r="M23" s="14"/>
    </row>
    <row r="24" spans="1:13" x14ac:dyDescent="0.3">
      <c r="B24" s="160"/>
      <c r="C24" s="61">
        <v>3</v>
      </c>
      <c r="D24" s="82">
        <v>3600</v>
      </c>
      <c r="E24" s="13"/>
      <c r="F24" s="124"/>
      <c r="G24" s="14"/>
      <c r="H24" s="13"/>
      <c r="I24" s="12"/>
      <c r="J24" s="10"/>
      <c r="K24" s="12"/>
      <c r="L24" s="12"/>
      <c r="M24" s="14"/>
    </row>
    <row r="25" spans="1:13" x14ac:dyDescent="0.3">
      <c r="B25" s="160"/>
      <c r="C25" s="81">
        <v>4</v>
      </c>
      <c r="D25" s="83">
        <v>3800</v>
      </c>
      <c r="E25" s="13"/>
      <c r="F25" s="124"/>
      <c r="G25" s="14"/>
      <c r="H25" s="13"/>
      <c r="I25" s="12"/>
      <c r="J25" s="10"/>
      <c r="K25" s="12"/>
      <c r="L25" s="12"/>
      <c r="M25" s="14"/>
    </row>
    <row r="26" spans="1:13" x14ac:dyDescent="0.3">
      <c r="B26" s="160"/>
      <c r="C26" s="81">
        <v>5</v>
      </c>
      <c r="D26" s="83">
        <v>3600</v>
      </c>
      <c r="E26" s="13"/>
      <c r="F26" s="124"/>
      <c r="G26" s="14"/>
      <c r="H26" s="13"/>
      <c r="I26" s="12"/>
      <c r="J26" s="10"/>
      <c r="K26" s="12"/>
      <c r="L26" s="12"/>
      <c r="M26" s="14"/>
    </row>
    <row r="27" spans="1:13" x14ac:dyDescent="0.3">
      <c r="B27" s="160"/>
      <c r="C27" s="81">
        <v>6</v>
      </c>
      <c r="D27" s="83">
        <v>4100</v>
      </c>
      <c r="E27" s="13"/>
      <c r="F27" s="124"/>
      <c r="G27" s="14"/>
      <c r="H27" s="13"/>
      <c r="I27" s="12"/>
      <c r="J27" s="10"/>
      <c r="K27" s="12"/>
      <c r="L27" s="12"/>
      <c r="M27" s="14"/>
    </row>
    <row r="28" spans="1:13" x14ac:dyDescent="0.3">
      <c r="B28" s="160">
        <v>2018</v>
      </c>
      <c r="C28" s="85">
        <v>1</v>
      </c>
      <c r="D28" s="83">
        <v>3600</v>
      </c>
      <c r="E28" s="13"/>
      <c r="F28" s="124"/>
      <c r="G28" s="14"/>
      <c r="H28" s="13"/>
      <c r="I28" s="12"/>
      <c r="J28" s="10"/>
      <c r="K28" s="12"/>
      <c r="L28" s="12"/>
      <c r="M28" s="14"/>
    </row>
    <row r="29" spans="1:13" x14ac:dyDescent="0.3">
      <c r="B29" s="160"/>
      <c r="C29" s="61">
        <v>2</v>
      </c>
      <c r="D29" s="83">
        <v>3300</v>
      </c>
      <c r="E29" s="13"/>
      <c r="F29" s="124"/>
      <c r="G29" s="14"/>
      <c r="H29" s="13"/>
      <c r="I29" s="12"/>
      <c r="J29" s="10"/>
      <c r="K29" s="12"/>
      <c r="L29" s="12"/>
      <c r="M29" s="14"/>
    </row>
    <row r="30" spans="1:13" x14ac:dyDescent="0.3">
      <c r="B30" s="160"/>
      <c r="C30" s="61">
        <v>3</v>
      </c>
      <c r="D30" s="83">
        <v>3800</v>
      </c>
      <c r="E30" s="13"/>
      <c r="F30" s="124"/>
      <c r="G30" s="14"/>
      <c r="H30" s="13"/>
      <c r="I30" s="12"/>
      <c r="J30" s="10"/>
      <c r="K30" s="12"/>
      <c r="L30" s="12"/>
      <c r="M30" s="14"/>
    </row>
    <row r="31" spans="1:13" x14ac:dyDescent="0.3">
      <c r="B31" s="160"/>
      <c r="C31" s="81">
        <v>4</v>
      </c>
      <c r="D31" s="83">
        <v>3900</v>
      </c>
      <c r="E31" s="13"/>
      <c r="F31" s="124"/>
      <c r="G31" s="14"/>
      <c r="H31" s="13"/>
      <c r="I31" s="12"/>
      <c r="J31" s="10"/>
      <c r="K31" s="12"/>
      <c r="L31" s="12"/>
      <c r="M31" s="14"/>
    </row>
    <row r="32" spans="1:13" x14ac:dyDescent="0.3">
      <c r="B32" s="160"/>
      <c r="C32" s="81">
        <v>5</v>
      </c>
      <c r="D32" s="83">
        <v>3450</v>
      </c>
      <c r="E32" s="13"/>
      <c r="F32" s="124"/>
      <c r="G32" s="14"/>
      <c r="H32" s="13"/>
      <c r="I32" s="12"/>
      <c r="J32" s="10"/>
      <c r="K32" s="12"/>
      <c r="L32" s="12"/>
      <c r="M32" s="14"/>
    </row>
    <row r="33" spans="1:13" x14ac:dyDescent="0.3">
      <c r="B33" s="160"/>
      <c r="C33" s="81">
        <v>6</v>
      </c>
      <c r="D33" s="83">
        <v>4000</v>
      </c>
      <c r="E33" s="13"/>
      <c r="F33" s="124"/>
      <c r="G33" s="14"/>
      <c r="H33" s="13"/>
      <c r="I33" s="12"/>
      <c r="J33" s="10"/>
      <c r="K33" s="12"/>
      <c r="L33" s="12"/>
      <c r="M33" s="14"/>
    </row>
    <row r="34" spans="1:13" x14ac:dyDescent="0.3">
      <c r="B34" s="160">
        <v>2019</v>
      </c>
      <c r="C34" s="85">
        <v>1</v>
      </c>
      <c r="D34" s="133"/>
      <c r="E34" s="13"/>
      <c r="F34" s="12"/>
      <c r="G34" s="14"/>
      <c r="H34" s="13"/>
      <c r="I34" s="12"/>
      <c r="J34" s="10"/>
      <c r="K34" s="12"/>
      <c r="L34" s="12"/>
      <c r="M34" s="14"/>
    </row>
    <row r="35" spans="1:13" x14ac:dyDescent="0.3">
      <c r="B35" s="160"/>
      <c r="C35" s="61">
        <v>2</v>
      </c>
      <c r="D35" s="133"/>
      <c r="E35" s="13"/>
      <c r="F35" s="12"/>
      <c r="G35" s="14"/>
      <c r="H35" s="13"/>
      <c r="I35" s="12"/>
      <c r="J35" s="10"/>
      <c r="K35" s="12"/>
      <c r="L35" s="12"/>
      <c r="M35" s="14"/>
    </row>
    <row r="36" spans="1:13" x14ac:dyDescent="0.3">
      <c r="B36" s="160"/>
      <c r="C36" s="61">
        <v>3</v>
      </c>
      <c r="D36" s="133"/>
      <c r="E36" s="13"/>
      <c r="F36" s="12"/>
      <c r="G36" s="14"/>
      <c r="H36" s="13"/>
      <c r="I36" s="12"/>
      <c r="J36" s="10"/>
      <c r="K36" s="12"/>
      <c r="L36" s="12"/>
      <c r="M36" s="14"/>
    </row>
    <row r="37" spans="1:13" x14ac:dyDescent="0.3">
      <c r="B37" s="160"/>
      <c r="C37" s="81">
        <v>4</v>
      </c>
      <c r="D37" s="133"/>
      <c r="E37" s="13"/>
      <c r="F37" s="12"/>
      <c r="G37" s="14"/>
      <c r="H37" s="13"/>
      <c r="I37" s="12"/>
      <c r="J37" s="10"/>
      <c r="K37" s="12"/>
      <c r="L37" s="12"/>
      <c r="M37" s="14"/>
    </row>
    <row r="38" spans="1:13" x14ac:dyDescent="0.3">
      <c r="B38" s="160"/>
      <c r="C38" s="81">
        <v>5</v>
      </c>
      <c r="D38" s="133"/>
      <c r="E38" s="13"/>
      <c r="F38" s="12"/>
      <c r="G38" s="14"/>
      <c r="H38" s="13"/>
      <c r="I38" s="12"/>
      <c r="J38" s="10"/>
      <c r="K38" s="12"/>
      <c r="L38" s="12"/>
      <c r="M38" s="14"/>
    </row>
    <row r="39" spans="1:13" ht="15" thickBot="1" x14ac:dyDescent="0.35">
      <c r="B39" s="161"/>
      <c r="C39" s="84">
        <v>6</v>
      </c>
      <c r="D39" s="134"/>
      <c r="E39" s="15"/>
      <c r="F39" s="16"/>
      <c r="G39" s="18"/>
      <c r="H39" s="15"/>
      <c r="I39" s="16"/>
      <c r="J39" s="17"/>
      <c r="K39" s="16"/>
      <c r="L39" s="16"/>
      <c r="M39" s="18"/>
    </row>
    <row r="40" spans="1:13" x14ac:dyDescent="0.3">
      <c r="E40" s="46" t="s">
        <v>22</v>
      </c>
      <c r="F40" s="35"/>
      <c r="G40" s="35"/>
      <c r="K40" s="36" t="s">
        <v>22</v>
      </c>
      <c r="L40" s="35"/>
      <c r="M40" s="35"/>
    </row>
    <row r="41" spans="1:13" ht="15" thickBot="1" x14ac:dyDescent="0.35"/>
    <row r="42" spans="1:13" ht="15" thickBot="1" x14ac:dyDescent="0.35">
      <c r="E42" s="150" t="s">
        <v>61</v>
      </c>
      <c r="F42" s="151"/>
      <c r="G42" s="152"/>
      <c r="H42" s="135" t="s">
        <v>62</v>
      </c>
      <c r="I42" s="136"/>
      <c r="J42" s="136"/>
      <c r="K42" s="136"/>
      <c r="L42" s="136"/>
      <c r="M42" s="137"/>
    </row>
    <row r="43" spans="1:13" ht="15" thickBot="1" x14ac:dyDescent="0.35">
      <c r="B43" s="87" t="s">
        <v>26</v>
      </c>
      <c r="C43" s="88" t="s">
        <v>21</v>
      </c>
      <c r="D43" s="89" t="s">
        <v>60</v>
      </c>
      <c r="E43" s="19" t="s">
        <v>12</v>
      </c>
      <c r="F43" s="11" t="s">
        <v>10</v>
      </c>
      <c r="G43" s="29" t="s">
        <v>11</v>
      </c>
      <c r="H43" s="19" t="s">
        <v>20</v>
      </c>
      <c r="I43" s="11" t="s">
        <v>13</v>
      </c>
      <c r="J43" s="11" t="s">
        <v>9</v>
      </c>
      <c r="K43" s="11" t="s">
        <v>14</v>
      </c>
      <c r="L43" s="11" t="s">
        <v>10</v>
      </c>
      <c r="M43" s="34" t="s">
        <v>11</v>
      </c>
    </row>
    <row r="44" spans="1:13" x14ac:dyDescent="0.3">
      <c r="B44" s="159">
        <v>2017</v>
      </c>
      <c r="C44" s="85">
        <v>1</v>
      </c>
      <c r="D44" s="86">
        <v>3500</v>
      </c>
      <c r="E44" s="30"/>
      <c r="F44" s="28"/>
      <c r="G44" s="31"/>
      <c r="H44" s="13"/>
      <c r="I44" s="12"/>
      <c r="J44" s="10"/>
      <c r="K44" s="12"/>
      <c r="L44" s="12"/>
      <c r="M44" s="14"/>
    </row>
    <row r="45" spans="1:13" x14ac:dyDescent="0.3">
      <c r="A45" s="40"/>
      <c r="B45" s="160"/>
      <c r="C45" s="61">
        <v>2</v>
      </c>
      <c r="D45" s="82">
        <v>3250</v>
      </c>
      <c r="E45" s="13"/>
      <c r="F45" s="12"/>
      <c r="G45" s="32"/>
      <c r="H45" s="13"/>
      <c r="I45" s="12"/>
      <c r="J45" s="10"/>
      <c r="K45" s="12"/>
      <c r="L45" s="12"/>
      <c r="M45" s="14"/>
    </row>
    <row r="46" spans="1:13" x14ac:dyDescent="0.3">
      <c r="A46" s="40"/>
      <c r="B46" s="160"/>
      <c r="C46" s="61">
        <v>3</v>
      </c>
      <c r="D46" s="82">
        <v>3600</v>
      </c>
      <c r="E46" s="13"/>
      <c r="F46" s="12"/>
      <c r="G46" s="32"/>
      <c r="H46" s="13"/>
      <c r="I46" s="12"/>
      <c r="J46" s="10"/>
      <c r="K46" s="12"/>
      <c r="L46" s="12"/>
      <c r="M46" s="14"/>
    </row>
    <row r="47" spans="1:13" x14ac:dyDescent="0.3">
      <c r="A47" s="40"/>
      <c r="B47" s="160"/>
      <c r="C47" s="81">
        <v>4</v>
      </c>
      <c r="D47" s="83">
        <v>3800</v>
      </c>
      <c r="E47" s="13"/>
      <c r="F47" s="12"/>
      <c r="G47" s="32"/>
      <c r="H47" s="13"/>
      <c r="I47" s="12"/>
      <c r="J47" s="10"/>
      <c r="K47" s="12"/>
      <c r="L47" s="12"/>
      <c r="M47" s="14"/>
    </row>
    <row r="48" spans="1:13" x14ac:dyDescent="0.3">
      <c r="A48" s="40"/>
      <c r="B48" s="160"/>
      <c r="C48" s="81">
        <v>5</v>
      </c>
      <c r="D48" s="83">
        <v>3600</v>
      </c>
      <c r="E48" s="13"/>
      <c r="F48" s="12"/>
      <c r="G48" s="32"/>
      <c r="H48" s="13"/>
      <c r="I48" s="12"/>
      <c r="J48" s="10"/>
      <c r="K48" s="12"/>
      <c r="L48" s="12"/>
      <c r="M48" s="14"/>
    </row>
    <row r="49" spans="1:13" x14ac:dyDescent="0.3">
      <c r="A49" s="40"/>
      <c r="B49" s="160"/>
      <c r="C49" s="81">
        <v>6</v>
      </c>
      <c r="D49" s="83">
        <v>4100</v>
      </c>
      <c r="E49" s="13"/>
      <c r="F49" s="12"/>
      <c r="G49" s="32"/>
      <c r="H49" s="13"/>
      <c r="I49" s="12"/>
      <c r="J49" s="10"/>
      <c r="K49" s="12"/>
      <c r="L49" s="12"/>
      <c r="M49" s="14"/>
    </row>
    <row r="50" spans="1:13" x14ac:dyDescent="0.3">
      <c r="A50" s="40"/>
      <c r="B50" s="160">
        <v>2018</v>
      </c>
      <c r="C50" s="85">
        <v>1</v>
      </c>
      <c r="D50" s="83">
        <v>3600</v>
      </c>
      <c r="E50" s="13"/>
      <c r="F50" s="12"/>
      <c r="G50" s="32"/>
      <c r="H50" s="13"/>
      <c r="I50" s="12"/>
      <c r="J50" s="10"/>
      <c r="K50" s="12"/>
      <c r="L50" s="12"/>
      <c r="M50" s="14"/>
    </row>
    <row r="51" spans="1:13" x14ac:dyDescent="0.3">
      <c r="A51" s="40"/>
      <c r="B51" s="160"/>
      <c r="C51" s="61">
        <v>2</v>
      </c>
      <c r="D51" s="83">
        <v>3300</v>
      </c>
      <c r="E51" s="13"/>
      <c r="F51" s="12"/>
      <c r="G51" s="32"/>
      <c r="H51" s="13"/>
      <c r="I51" s="12"/>
      <c r="J51" s="10"/>
      <c r="K51" s="12"/>
      <c r="L51" s="12"/>
      <c r="M51" s="14"/>
    </row>
    <row r="52" spans="1:13" x14ac:dyDescent="0.3">
      <c r="B52" s="160"/>
      <c r="C52" s="61">
        <v>3</v>
      </c>
      <c r="D52" s="83">
        <v>3800</v>
      </c>
      <c r="E52" s="13"/>
      <c r="F52" s="12"/>
      <c r="G52" s="32"/>
      <c r="H52" s="13"/>
      <c r="I52" s="12"/>
      <c r="J52" s="10"/>
      <c r="K52" s="12"/>
      <c r="L52" s="12"/>
      <c r="M52" s="14"/>
    </row>
    <row r="53" spans="1:13" x14ac:dyDescent="0.3">
      <c r="B53" s="160"/>
      <c r="C53" s="81">
        <v>4</v>
      </c>
      <c r="D53" s="83">
        <v>3900</v>
      </c>
      <c r="E53" s="13"/>
      <c r="F53" s="12"/>
      <c r="G53" s="32"/>
      <c r="H53" s="13"/>
      <c r="I53" s="12"/>
      <c r="J53" s="10"/>
      <c r="K53" s="12"/>
      <c r="L53" s="12"/>
      <c r="M53" s="14"/>
    </row>
    <row r="54" spans="1:13" x14ac:dyDescent="0.3">
      <c r="B54" s="160"/>
      <c r="C54" s="81">
        <v>5</v>
      </c>
      <c r="D54" s="83">
        <v>3450</v>
      </c>
      <c r="E54" s="13"/>
      <c r="F54" s="12"/>
      <c r="G54" s="32"/>
      <c r="H54" s="13"/>
      <c r="I54" s="12"/>
      <c r="J54" s="10"/>
      <c r="K54" s="12"/>
      <c r="L54" s="12"/>
      <c r="M54" s="14"/>
    </row>
    <row r="55" spans="1:13" x14ac:dyDescent="0.3">
      <c r="B55" s="160"/>
      <c r="C55" s="81">
        <v>6</v>
      </c>
      <c r="D55" s="83">
        <v>4000</v>
      </c>
      <c r="E55" s="13"/>
      <c r="F55" s="12"/>
      <c r="G55" s="32"/>
      <c r="H55" s="13"/>
      <c r="I55" s="12"/>
      <c r="J55" s="10"/>
      <c r="K55" s="12"/>
      <c r="L55" s="12"/>
      <c r="M55" s="14"/>
    </row>
    <row r="56" spans="1:13" x14ac:dyDescent="0.3">
      <c r="B56" s="160">
        <v>2019</v>
      </c>
      <c r="C56" s="85">
        <v>1</v>
      </c>
      <c r="D56" s="133"/>
      <c r="E56" s="13"/>
      <c r="F56" s="12"/>
      <c r="G56" s="32"/>
      <c r="H56" s="13"/>
      <c r="I56" s="12"/>
      <c r="J56" s="10"/>
      <c r="K56" s="12"/>
      <c r="L56" s="12"/>
      <c r="M56" s="14"/>
    </row>
    <row r="57" spans="1:13" x14ac:dyDescent="0.3">
      <c r="B57" s="160"/>
      <c r="C57" s="61">
        <v>2</v>
      </c>
      <c r="D57" s="133"/>
      <c r="E57" s="13"/>
      <c r="F57" s="12"/>
      <c r="G57" s="32"/>
      <c r="H57" s="13"/>
      <c r="I57" s="12"/>
      <c r="J57" s="10"/>
      <c r="K57" s="12"/>
      <c r="L57" s="12"/>
      <c r="M57" s="14"/>
    </row>
    <row r="58" spans="1:13" x14ac:dyDescent="0.3">
      <c r="B58" s="160"/>
      <c r="C58" s="61">
        <v>3</v>
      </c>
      <c r="D58" s="133"/>
      <c r="E58" s="13"/>
      <c r="F58" s="12"/>
      <c r="G58" s="32"/>
      <c r="H58" s="13"/>
      <c r="I58" s="12"/>
      <c r="J58" s="10"/>
      <c r="K58" s="12"/>
      <c r="L58" s="12"/>
      <c r="M58" s="14"/>
    </row>
    <row r="59" spans="1:13" x14ac:dyDescent="0.3">
      <c r="B59" s="160"/>
      <c r="C59" s="81">
        <v>4</v>
      </c>
      <c r="D59" s="133"/>
      <c r="E59" s="13"/>
      <c r="F59" s="12"/>
      <c r="G59" s="32"/>
      <c r="H59" s="13"/>
      <c r="I59" s="12"/>
      <c r="J59" s="10"/>
      <c r="K59" s="12"/>
      <c r="L59" s="12"/>
      <c r="M59" s="14"/>
    </row>
    <row r="60" spans="1:13" x14ac:dyDescent="0.3">
      <c r="B60" s="160"/>
      <c r="C60" s="81">
        <v>5</v>
      </c>
      <c r="D60" s="133"/>
      <c r="E60" s="13"/>
      <c r="F60" s="12"/>
      <c r="G60" s="32"/>
      <c r="H60" s="13"/>
      <c r="I60" s="12"/>
      <c r="J60" s="10"/>
      <c r="K60" s="12"/>
      <c r="L60" s="12"/>
      <c r="M60" s="14"/>
    </row>
    <row r="61" spans="1:13" ht="15" thickBot="1" x14ac:dyDescent="0.35">
      <c r="B61" s="161"/>
      <c r="C61" s="84">
        <v>6</v>
      </c>
      <c r="D61" s="134"/>
      <c r="E61" s="15"/>
      <c r="F61" s="16"/>
      <c r="G61" s="33"/>
      <c r="H61" s="15"/>
      <c r="I61" s="16"/>
      <c r="J61" s="17"/>
      <c r="K61" s="16"/>
      <c r="L61" s="16"/>
      <c r="M61" s="18"/>
    </row>
    <row r="62" spans="1:13" x14ac:dyDescent="0.3">
      <c r="E62" s="46" t="s">
        <v>22</v>
      </c>
      <c r="F62" s="35"/>
      <c r="G62" s="35"/>
      <c r="K62" s="36" t="s">
        <v>22</v>
      </c>
      <c r="L62" s="35"/>
      <c r="M62" s="35"/>
    </row>
    <row r="63" spans="1:13" ht="15" thickBot="1" x14ac:dyDescent="0.35">
      <c r="E63" s="54"/>
      <c r="F63" s="55"/>
      <c r="G63" s="55"/>
      <c r="K63" s="54"/>
      <c r="L63" s="55"/>
      <c r="M63" s="55"/>
    </row>
    <row r="64" spans="1:13" ht="15" thickBot="1" x14ac:dyDescent="0.35">
      <c r="E64" s="72" t="s">
        <v>39</v>
      </c>
      <c r="F64" s="114"/>
      <c r="G64" s="115"/>
    </row>
    <row r="65" spans="2:9" ht="15" thickBot="1" x14ac:dyDescent="0.35">
      <c r="E65" s="150" t="s">
        <v>29</v>
      </c>
      <c r="F65" s="151"/>
      <c r="G65" s="152"/>
    </row>
    <row r="66" spans="2:9" ht="15" thickBot="1" x14ac:dyDescent="0.35">
      <c r="B66" s="87" t="s">
        <v>26</v>
      </c>
      <c r="C66" s="88" t="s">
        <v>21</v>
      </c>
      <c r="D66" s="89" t="s">
        <v>60</v>
      </c>
      <c r="E66" s="19" t="s">
        <v>12</v>
      </c>
      <c r="F66" s="11" t="s">
        <v>10</v>
      </c>
      <c r="G66" s="29" t="s">
        <v>11</v>
      </c>
    </row>
    <row r="67" spans="2:9" x14ac:dyDescent="0.3">
      <c r="B67" s="159">
        <v>2017</v>
      </c>
      <c r="C67" s="85">
        <v>1</v>
      </c>
      <c r="D67" s="86">
        <v>3500</v>
      </c>
      <c r="E67" s="30"/>
      <c r="F67" s="28"/>
      <c r="G67" s="31"/>
    </row>
    <row r="68" spans="2:9" x14ac:dyDescent="0.3">
      <c r="B68" s="160"/>
      <c r="C68" s="61">
        <v>2</v>
      </c>
      <c r="D68" s="82">
        <v>3250</v>
      </c>
      <c r="E68" s="13"/>
      <c r="F68" s="12"/>
      <c r="G68" s="32"/>
    </row>
    <row r="69" spans="2:9" x14ac:dyDescent="0.3">
      <c r="B69" s="160"/>
      <c r="C69" s="61">
        <v>3</v>
      </c>
      <c r="D69" s="82">
        <v>3600</v>
      </c>
      <c r="E69" s="13"/>
      <c r="F69" s="12"/>
      <c r="G69" s="32"/>
    </row>
    <row r="70" spans="2:9" x14ac:dyDescent="0.3">
      <c r="B70" s="160"/>
      <c r="C70" s="81">
        <v>4</v>
      </c>
      <c r="D70" s="83">
        <v>3800</v>
      </c>
      <c r="E70" s="13"/>
      <c r="F70" s="12"/>
      <c r="G70" s="32"/>
    </row>
    <row r="71" spans="2:9" x14ac:dyDescent="0.3">
      <c r="B71" s="160"/>
      <c r="C71" s="81">
        <v>5</v>
      </c>
      <c r="D71" s="83">
        <v>3600</v>
      </c>
      <c r="E71" s="13"/>
      <c r="F71" s="12"/>
      <c r="G71" s="32"/>
    </row>
    <row r="72" spans="2:9" x14ac:dyDescent="0.3">
      <c r="B72" s="160"/>
      <c r="C72" s="81">
        <v>6</v>
      </c>
      <c r="D72" s="83">
        <v>4100</v>
      </c>
      <c r="E72" s="13"/>
      <c r="F72" s="12"/>
      <c r="G72" s="32"/>
    </row>
    <row r="73" spans="2:9" x14ac:dyDescent="0.3">
      <c r="B73" s="160">
        <v>2018</v>
      </c>
      <c r="C73" s="85">
        <v>1</v>
      </c>
      <c r="D73" s="83">
        <v>3600</v>
      </c>
      <c r="E73" s="13"/>
      <c r="F73" s="12"/>
      <c r="G73" s="32"/>
    </row>
    <row r="74" spans="2:9" x14ac:dyDescent="0.3">
      <c r="B74" s="160"/>
      <c r="C74" s="61">
        <v>2</v>
      </c>
      <c r="D74" s="83">
        <v>3300</v>
      </c>
      <c r="E74" s="13"/>
      <c r="F74" s="12"/>
      <c r="G74" s="32"/>
    </row>
    <row r="75" spans="2:9" x14ac:dyDescent="0.3">
      <c r="B75" s="160"/>
      <c r="C75" s="61">
        <v>3</v>
      </c>
      <c r="D75" s="83">
        <v>3800</v>
      </c>
      <c r="E75" s="13"/>
      <c r="F75" s="12"/>
      <c r="G75" s="32"/>
    </row>
    <row r="76" spans="2:9" x14ac:dyDescent="0.3">
      <c r="B76" s="160"/>
      <c r="C76" s="81">
        <v>4</v>
      </c>
      <c r="D76" s="83">
        <v>3900</v>
      </c>
      <c r="E76" s="13"/>
      <c r="F76" s="12"/>
      <c r="G76" s="32"/>
      <c r="I76" s="60"/>
    </row>
    <row r="77" spans="2:9" x14ac:dyDescent="0.3">
      <c r="B77" s="160"/>
      <c r="C77" s="81">
        <v>5</v>
      </c>
      <c r="D77" s="83">
        <v>3450</v>
      </c>
      <c r="E77" s="13"/>
      <c r="F77" s="12"/>
      <c r="G77" s="32"/>
    </row>
    <row r="78" spans="2:9" x14ac:dyDescent="0.3">
      <c r="B78" s="160"/>
      <c r="C78" s="81">
        <v>6</v>
      </c>
      <c r="D78" s="83">
        <v>4000</v>
      </c>
      <c r="E78" s="13"/>
      <c r="F78" s="12"/>
      <c r="G78" s="32"/>
    </row>
    <row r="79" spans="2:9" x14ac:dyDescent="0.3">
      <c r="B79" s="160">
        <v>2019</v>
      </c>
      <c r="C79" s="85">
        <v>1</v>
      </c>
      <c r="D79" s="133"/>
      <c r="E79" s="13"/>
      <c r="F79" s="12"/>
      <c r="G79" s="32"/>
    </row>
    <row r="80" spans="2:9" x14ac:dyDescent="0.3">
      <c r="B80" s="160"/>
      <c r="C80" s="61">
        <v>2</v>
      </c>
      <c r="D80" s="133"/>
      <c r="E80" s="13"/>
      <c r="F80" s="12"/>
      <c r="G80" s="32"/>
    </row>
    <row r="81" spans="1:7" x14ac:dyDescent="0.3">
      <c r="B81" s="160"/>
      <c r="C81" s="61">
        <v>3</v>
      </c>
      <c r="D81" s="133"/>
      <c r="E81" s="13"/>
      <c r="F81" s="12"/>
      <c r="G81" s="32"/>
    </row>
    <row r="82" spans="1:7" x14ac:dyDescent="0.3">
      <c r="B82" s="160"/>
      <c r="C82" s="81">
        <v>4</v>
      </c>
      <c r="D82" s="133"/>
      <c r="E82" s="13"/>
      <c r="F82" s="12"/>
      <c r="G82" s="32"/>
    </row>
    <row r="83" spans="1:7" x14ac:dyDescent="0.3">
      <c r="B83" s="160"/>
      <c r="C83" s="81">
        <v>5</v>
      </c>
      <c r="D83" s="133"/>
      <c r="E83" s="13"/>
      <c r="F83" s="12"/>
      <c r="G83" s="32"/>
    </row>
    <row r="84" spans="1:7" ht="15" thickBot="1" x14ac:dyDescent="0.35">
      <c r="B84" s="161"/>
      <c r="C84" s="84">
        <v>6</v>
      </c>
      <c r="D84" s="134"/>
      <c r="E84" s="15"/>
      <c r="F84" s="16"/>
      <c r="G84" s="33"/>
    </row>
    <row r="85" spans="1:7" ht="15" thickBot="1" x14ac:dyDescent="0.35">
      <c r="E85" s="66" t="s">
        <v>22</v>
      </c>
      <c r="F85" s="67"/>
      <c r="G85" s="68"/>
    </row>
    <row r="86" spans="1:7" x14ac:dyDescent="0.3">
      <c r="A86" s="158" t="s">
        <v>28</v>
      </c>
      <c r="B86" s="158"/>
      <c r="C86" s="158"/>
    </row>
  </sheetData>
  <mergeCells count="17">
    <mergeCell ref="E65:G65"/>
    <mergeCell ref="A86:C86"/>
    <mergeCell ref="B22:B27"/>
    <mergeCell ref="B28:B33"/>
    <mergeCell ref="B34:B39"/>
    <mergeCell ref="B44:B49"/>
    <mergeCell ref="B50:B55"/>
    <mergeCell ref="B56:B61"/>
    <mergeCell ref="B67:B72"/>
    <mergeCell ref="B73:B78"/>
    <mergeCell ref="B79:B84"/>
    <mergeCell ref="A1:C1"/>
    <mergeCell ref="A18:B18"/>
    <mergeCell ref="E20:G20"/>
    <mergeCell ref="H20:M20"/>
    <mergeCell ref="E42:G42"/>
    <mergeCell ref="H42:M4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M86"/>
  <sheetViews>
    <sheetView topLeftCell="A76" workbookViewId="0">
      <selection activeCell="J78" sqref="J78"/>
    </sheetView>
  </sheetViews>
  <sheetFormatPr baseColWidth="10" defaultRowHeight="14.4" x14ac:dyDescent="0.3"/>
  <cols>
    <col min="6" max="6" width="14.5546875" customWidth="1"/>
    <col min="7" max="7" width="18.6640625" customWidth="1"/>
    <col min="8" max="8" width="20" customWidth="1"/>
    <col min="9" max="9" width="15.44140625" customWidth="1"/>
    <col min="10" max="10" width="17.88671875" customWidth="1"/>
    <col min="11" max="11" width="12.5546875" customWidth="1"/>
    <col min="12" max="12" width="14.44140625" customWidth="1"/>
    <col min="13" max="13" width="18.88671875" customWidth="1"/>
  </cols>
  <sheetData>
    <row r="1" spans="1:6" ht="18" x14ac:dyDescent="0.35">
      <c r="A1" s="145" t="s">
        <v>38</v>
      </c>
      <c r="B1" s="146"/>
      <c r="C1" s="146"/>
    </row>
    <row r="3" spans="1:6" x14ac:dyDescent="0.3">
      <c r="A3" s="9" t="s">
        <v>24</v>
      </c>
      <c r="B3" s="45"/>
      <c r="C3" s="45"/>
      <c r="D3" s="45"/>
      <c r="E3" s="41"/>
      <c r="F3" s="41"/>
    </row>
    <row r="4" spans="1:6" x14ac:dyDescent="0.3">
      <c r="B4" s="42"/>
      <c r="C4" s="42"/>
      <c r="D4" s="42"/>
      <c r="E4" s="41"/>
      <c r="F4" s="42"/>
    </row>
    <row r="5" spans="1:6" x14ac:dyDescent="0.3">
      <c r="B5" s="42"/>
      <c r="C5" s="42"/>
      <c r="D5" s="43"/>
      <c r="E5" s="41"/>
      <c r="F5" s="43"/>
    </row>
    <row r="6" spans="1:6" x14ac:dyDescent="0.3">
      <c r="B6" s="42"/>
      <c r="C6" s="42"/>
      <c r="D6" s="43"/>
      <c r="E6" s="41"/>
      <c r="F6" s="43"/>
    </row>
    <row r="7" spans="1:6" x14ac:dyDescent="0.3">
      <c r="B7" s="42"/>
      <c r="C7" s="42"/>
      <c r="D7" s="43"/>
      <c r="E7" s="41"/>
      <c r="F7" s="43"/>
    </row>
    <row r="8" spans="1:6" x14ac:dyDescent="0.3">
      <c r="B8" s="42"/>
      <c r="C8" s="42"/>
      <c r="D8" s="43"/>
      <c r="E8" s="41"/>
      <c r="F8" s="43"/>
    </row>
    <row r="9" spans="1:6" x14ac:dyDescent="0.3">
      <c r="B9" s="42"/>
      <c r="C9" s="42"/>
      <c r="D9" s="43"/>
      <c r="E9" s="41"/>
      <c r="F9" s="43"/>
    </row>
    <row r="10" spans="1:6" x14ac:dyDescent="0.3">
      <c r="B10" s="42"/>
      <c r="C10" s="42"/>
      <c r="D10" s="43"/>
      <c r="E10" s="41"/>
      <c r="F10" s="43"/>
    </row>
    <row r="11" spans="1:6" x14ac:dyDescent="0.3">
      <c r="B11" s="42"/>
      <c r="C11" s="42"/>
      <c r="D11" s="43"/>
      <c r="E11" s="41"/>
      <c r="F11" s="43"/>
    </row>
    <row r="12" spans="1:6" x14ac:dyDescent="0.3">
      <c r="B12" s="42"/>
      <c r="C12" s="42"/>
      <c r="D12" s="43"/>
      <c r="E12" s="41"/>
      <c r="F12" s="43"/>
    </row>
    <row r="13" spans="1:6" x14ac:dyDescent="0.3">
      <c r="B13" s="42"/>
      <c r="C13" s="42"/>
      <c r="D13" s="43"/>
      <c r="E13" s="41"/>
      <c r="F13" s="43"/>
    </row>
    <row r="14" spans="1:6" x14ac:dyDescent="0.3">
      <c r="B14" s="42"/>
      <c r="C14" s="42"/>
      <c r="D14" s="43"/>
      <c r="E14" s="41"/>
      <c r="F14" s="43"/>
    </row>
    <row r="15" spans="1:6" x14ac:dyDescent="0.3">
      <c r="B15" s="42"/>
      <c r="C15" s="42"/>
      <c r="D15" s="43"/>
      <c r="E15" s="41"/>
      <c r="F15" s="43"/>
    </row>
    <row r="16" spans="1:6" x14ac:dyDescent="0.3">
      <c r="B16" s="44"/>
      <c r="C16" s="43"/>
      <c r="D16" s="43"/>
      <c r="E16" s="41"/>
      <c r="F16" s="43"/>
    </row>
    <row r="17" spans="1:13" x14ac:dyDescent="0.3">
      <c r="B17" s="41"/>
      <c r="C17" s="41"/>
      <c r="D17" s="41"/>
      <c r="E17" s="41"/>
      <c r="F17" s="41"/>
    </row>
    <row r="18" spans="1:13" x14ac:dyDescent="0.3">
      <c r="A18" s="158" t="s">
        <v>27</v>
      </c>
      <c r="B18" s="158"/>
    </row>
    <row r="19" spans="1:13" ht="15" thickBot="1" x14ac:dyDescent="0.35"/>
    <row r="20" spans="1:13" ht="15" thickBot="1" x14ac:dyDescent="0.35">
      <c r="E20" s="153" t="s">
        <v>17</v>
      </c>
      <c r="F20" s="154"/>
      <c r="G20" s="155"/>
      <c r="H20" s="135" t="s">
        <v>18</v>
      </c>
      <c r="I20" s="136"/>
      <c r="J20" s="136"/>
      <c r="K20" s="136"/>
      <c r="L20" s="136"/>
      <c r="M20" s="137"/>
    </row>
    <row r="21" spans="1:13" ht="15" thickBot="1" x14ac:dyDescent="0.35">
      <c r="B21" s="87" t="s">
        <v>26</v>
      </c>
      <c r="C21" s="88" t="s">
        <v>21</v>
      </c>
      <c r="D21" s="74" t="s">
        <v>60</v>
      </c>
      <c r="E21" s="73" t="s">
        <v>9</v>
      </c>
      <c r="F21" s="11" t="s">
        <v>10</v>
      </c>
      <c r="G21" s="20" t="s">
        <v>11</v>
      </c>
      <c r="H21" s="19" t="s">
        <v>20</v>
      </c>
      <c r="I21" s="11" t="s">
        <v>13</v>
      </c>
      <c r="J21" s="11" t="s">
        <v>9</v>
      </c>
      <c r="K21" s="11" t="s">
        <v>14</v>
      </c>
      <c r="L21" s="11" t="s">
        <v>10</v>
      </c>
      <c r="M21" s="34" t="s">
        <v>11</v>
      </c>
    </row>
    <row r="22" spans="1:13" x14ac:dyDescent="0.3">
      <c r="B22" s="159">
        <v>2017</v>
      </c>
      <c r="C22" s="85">
        <v>1</v>
      </c>
      <c r="D22" s="75">
        <v>3500</v>
      </c>
      <c r="E22" s="13"/>
      <c r="F22" s="124"/>
      <c r="G22" s="14"/>
      <c r="H22" s="13"/>
      <c r="I22" s="12"/>
      <c r="J22" s="10"/>
      <c r="K22" s="12"/>
      <c r="L22" s="12"/>
      <c r="M22" s="14"/>
    </row>
    <row r="23" spans="1:13" x14ac:dyDescent="0.3">
      <c r="B23" s="160"/>
      <c r="C23" s="61">
        <v>2</v>
      </c>
      <c r="D23" s="50">
        <v>3550</v>
      </c>
      <c r="E23" s="13"/>
      <c r="F23" s="124"/>
      <c r="G23" s="14"/>
      <c r="H23" s="13"/>
      <c r="I23" s="12"/>
      <c r="J23" s="10"/>
      <c r="K23" s="12"/>
      <c r="L23" s="12"/>
      <c r="M23" s="14"/>
    </row>
    <row r="24" spans="1:13" x14ac:dyDescent="0.3">
      <c r="B24" s="160"/>
      <c r="C24" s="61">
        <v>3</v>
      </c>
      <c r="D24" s="50">
        <v>3650</v>
      </c>
      <c r="E24" s="13"/>
      <c r="F24" s="124"/>
      <c r="G24" s="14"/>
      <c r="H24" s="13"/>
      <c r="I24" s="12"/>
      <c r="J24" s="10"/>
      <c r="K24" s="12"/>
      <c r="L24" s="12"/>
      <c r="M24" s="14"/>
    </row>
    <row r="25" spans="1:13" x14ac:dyDescent="0.3">
      <c r="B25" s="160"/>
      <c r="C25" s="81">
        <v>4</v>
      </c>
      <c r="D25" s="51">
        <v>3770</v>
      </c>
      <c r="E25" s="13"/>
      <c r="F25" s="124"/>
      <c r="G25" s="14"/>
      <c r="H25" s="13"/>
      <c r="I25" s="12"/>
      <c r="J25" s="10"/>
      <c r="K25" s="12"/>
      <c r="L25" s="12"/>
      <c r="M25" s="14"/>
    </row>
    <row r="26" spans="1:13" x14ac:dyDescent="0.3">
      <c r="B26" s="160"/>
      <c r="C26" s="81">
        <v>5</v>
      </c>
      <c r="D26" s="51">
        <v>3900</v>
      </c>
      <c r="E26" s="13"/>
      <c r="F26" s="124"/>
      <c r="G26" s="14"/>
      <c r="H26" s="13"/>
      <c r="I26" s="12"/>
      <c r="J26" s="10"/>
      <c r="K26" s="12"/>
      <c r="L26" s="12"/>
      <c r="M26" s="14"/>
    </row>
    <row r="27" spans="1:13" x14ac:dyDescent="0.3">
      <c r="B27" s="160"/>
      <c r="C27" s="81">
        <v>6</v>
      </c>
      <c r="D27" s="56">
        <v>4090</v>
      </c>
      <c r="E27" s="13"/>
      <c r="F27" s="124"/>
      <c r="G27" s="14"/>
      <c r="H27" s="13"/>
      <c r="I27" s="12"/>
      <c r="J27" s="10"/>
      <c r="K27" s="12"/>
      <c r="L27" s="12"/>
      <c r="M27" s="14"/>
    </row>
    <row r="28" spans="1:13" x14ac:dyDescent="0.3">
      <c r="B28" s="160">
        <v>2018</v>
      </c>
      <c r="C28" s="85">
        <v>1</v>
      </c>
      <c r="D28" s="51">
        <v>4060</v>
      </c>
      <c r="E28" s="13"/>
      <c r="F28" s="124"/>
      <c r="G28" s="14"/>
      <c r="H28" s="13"/>
      <c r="I28" s="12"/>
      <c r="J28" s="10"/>
      <c r="K28" s="12"/>
      <c r="L28" s="12"/>
      <c r="M28" s="14"/>
    </row>
    <row r="29" spans="1:13" x14ac:dyDescent="0.3">
      <c r="B29" s="160"/>
      <c r="C29" s="61">
        <v>2</v>
      </c>
      <c r="D29" s="51">
        <v>4330</v>
      </c>
      <c r="E29" s="13"/>
      <c r="F29" s="124"/>
      <c r="G29" s="14"/>
      <c r="H29" s="13"/>
      <c r="I29" s="12"/>
      <c r="J29" s="10"/>
      <c r="K29" s="12"/>
      <c r="L29" s="12"/>
      <c r="M29" s="14"/>
    </row>
    <row r="30" spans="1:13" x14ac:dyDescent="0.3">
      <c r="B30" s="160"/>
      <c r="C30" s="61">
        <v>3</v>
      </c>
      <c r="D30" s="51">
        <v>4330</v>
      </c>
      <c r="E30" s="13"/>
      <c r="F30" s="124"/>
      <c r="G30" s="14"/>
      <c r="H30" s="13"/>
      <c r="I30" s="12"/>
      <c r="J30" s="10"/>
      <c r="K30" s="12"/>
      <c r="L30" s="12"/>
      <c r="M30" s="14"/>
    </row>
    <row r="31" spans="1:13" x14ac:dyDescent="0.3">
      <c r="B31" s="160"/>
      <c r="C31" s="81">
        <v>4</v>
      </c>
      <c r="D31" s="51">
        <v>4300</v>
      </c>
      <c r="E31" s="13"/>
      <c r="F31" s="124"/>
      <c r="G31" s="14"/>
      <c r="H31" s="13"/>
      <c r="I31" s="12"/>
      <c r="J31" s="10"/>
      <c r="K31" s="12"/>
      <c r="L31" s="12"/>
      <c r="M31" s="14"/>
    </row>
    <row r="32" spans="1:13" x14ac:dyDescent="0.3">
      <c r="B32" s="160"/>
      <c r="C32" s="81">
        <v>5</v>
      </c>
      <c r="D32" s="51">
        <v>4465</v>
      </c>
      <c r="E32" s="13"/>
      <c r="F32" s="124"/>
      <c r="G32" s="14"/>
      <c r="H32" s="13"/>
      <c r="I32" s="12"/>
      <c r="J32" s="10"/>
      <c r="K32" s="12"/>
      <c r="L32" s="12"/>
      <c r="M32" s="14"/>
    </row>
    <row r="33" spans="2:13" x14ac:dyDescent="0.3">
      <c r="B33" s="160"/>
      <c r="C33" s="81">
        <v>6</v>
      </c>
      <c r="D33" s="56">
        <v>4555</v>
      </c>
      <c r="E33" s="13"/>
      <c r="F33" s="124"/>
      <c r="G33" s="14"/>
      <c r="H33" s="13"/>
      <c r="I33" s="12"/>
      <c r="J33" s="10"/>
      <c r="K33" s="12"/>
      <c r="L33" s="12"/>
      <c r="M33" s="14"/>
    </row>
    <row r="34" spans="2:13" x14ac:dyDescent="0.3">
      <c r="B34" s="160">
        <v>2019</v>
      </c>
      <c r="C34" s="85">
        <v>1</v>
      </c>
      <c r="D34" s="133"/>
      <c r="E34" s="13"/>
      <c r="F34" s="12"/>
      <c r="G34" s="14"/>
      <c r="H34" s="13"/>
      <c r="I34" s="12"/>
      <c r="J34" s="10"/>
      <c r="K34" s="12"/>
      <c r="L34" s="12"/>
      <c r="M34" s="14"/>
    </row>
    <row r="35" spans="2:13" x14ac:dyDescent="0.3">
      <c r="B35" s="160"/>
      <c r="C35" s="61">
        <v>2</v>
      </c>
      <c r="D35" s="133"/>
      <c r="E35" s="13"/>
      <c r="F35" s="12"/>
      <c r="G35" s="14"/>
      <c r="H35" s="13"/>
      <c r="I35" s="12"/>
      <c r="J35" s="10"/>
      <c r="K35" s="12"/>
      <c r="L35" s="12"/>
      <c r="M35" s="14"/>
    </row>
    <row r="36" spans="2:13" x14ac:dyDescent="0.3">
      <c r="B36" s="160"/>
      <c r="C36" s="61">
        <v>3</v>
      </c>
      <c r="D36" s="133"/>
      <c r="E36" s="13"/>
      <c r="F36" s="12"/>
      <c r="G36" s="14"/>
      <c r="H36" s="13"/>
      <c r="I36" s="12"/>
      <c r="J36" s="10"/>
      <c r="K36" s="12"/>
      <c r="L36" s="12"/>
      <c r="M36" s="14"/>
    </row>
    <row r="37" spans="2:13" x14ac:dyDescent="0.3">
      <c r="B37" s="160"/>
      <c r="C37" s="81">
        <v>4</v>
      </c>
      <c r="D37" s="133"/>
      <c r="E37" s="13"/>
      <c r="F37" s="12"/>
      <c r="G37" s="14"/>
      <c r="H37" s="13"/>
      <c r="I37" s="12"/>
      <c r="J37" s="10"/>
      <c r="K37" s="12"/>
      <c r="L37" s="12"/>
      <c r="M37" s="14"/>
    </row>
    <row r="38" spans="2:13" x14ac:dyDescent="0.3">
      <c r="B38" s="160"/>
      <c r="C38" s="81">
        <v>5</v>
      </c>
      <c r="D38" s="133"/>
      <c r="E38" s="13"/>
      <c r="F38" s="12"/>
      <c r="G38" s="14"/>
      <c r="H38" s="13"/>
      <c r="I38" s="12"/>
      <c r="J38" s="10"/>
      <c r="K38" s="12"/>
      <c r="L38" s="12"/>
      <c r="M38" s="14"/>
    </row>
    <row r="39" spans="2:13" ht="15" thickBot="1" x14ac:dyDescent="0.35">
      <c r="B39" s="161"/>
      <c r="C39" s="84">
        <v>6</v>
      </c>
      <c r="D39" s="134"/>
      <c r="E39" s="15"/>
      <c r="F39" s="16"/>
      <c r="G39" s="18"/>
      <c r="H39" s="15"/>
      <c r="I39" s="16"/>
      <c r="J39" s="17"/>
      <c r="K39" s="16"/>
      <c r="L39" s="16"/>
      <c r="M39" s="18"/>
    </row>
    <row r="40" spans="2:13" x14ac:dyDescent="0.3">
      <c r="E40" s="46" t="s">
        <v>22</v>
      </c>
      <c r="F40" s="35"/>
      <c r="G40" s="35"/>
      <c r="K40" s="36" t="s">
        <v>22</v>
      </c>
      <c r="L40" s="35"/>
      <c r="M40" s="35"/>
    </row>
    <row r="41" spans="2:13" ht="15" thickBot="1" x14ac:dyDescent="0.35"/>
    <row r="42" spans="2:13" ht="15" thickBot="1" x14ac:dyDescent="0.35">
      <c r="E42" s="150" t="s">
        <v>58</v>
      </c>
      <c r="F42" s="151"/>
      <c r="G42" s="152"/>
      <c r="H42" s="135" t="s">
        <v>63</v>
      </c>
      <c r="I42" s="136"/>
      <c r="J42" s="136"/>
      <c r="K42" s="136"/>
      <c r="L42" s="136"/>
      <c r="M42" s="137"/>
    </row>
    <row r="43" spans="2:13" ht="15" thickBot="1" x14ac:dyDescent="0.35">
      <c r="B43" s="87" t="s">
        <v>26</v>
      </c>
      <c r="C43" s="88" t="s">
        <v>21</v>
      </c>
      <c r="D43" s="74" t="s">
        <v>60</v>
      </c>
      <c r="E43" s="19" t="s">
        <v>12</v>
      </c>
      <c r="F43" s="11" t="s">
        <v>10</v>
      </c>
      <c r="G43" s="29" t="s">
        <v>11</v>
      </c>
      <c r="H43" s="19" t="s">
        <v>20</v>
      </c>
      <c r="I43" s="11" t="s">
        <v>13</v>
      </c>
      <c r="J43" s="11" t="s">
        <v>9</v>
      </c>
      <c r="K43" s="11" t="s">
        <v>14</v>
      </c>
      <c r="L43" s="11" t="s">
        <v>10</v>
      </c>
      <c r="M43" s="34" t="s">
        <v>11</v>
      </c>
    </row>
    <row r="44" spans="2:13" x14ac:dyDescent="0.3">
      <c r="B44" s="159">
        <v>2017</v>
      </c>
      <c r="C44" s="85">
        <v>1</v>
      </c>
      <c r="D44" s="75">
        <v>3500</v>
      </c>
      <c r="E44" s="30"/>
      <c r="F44" s="28"/>
      <c r="G44" s="31"/>
      <c r="H44" s="13"/>
      <c r="I44" s="12"/>
      <c r="J44" s="10"/>
      <c r="K44" s="12"/>
      <c r="L44" s="12"/>
      <c r="M44" s="14"/>
    </row>
    <row r="45" spans="2:13" x14ac:dyDescent="0.3">
      <c r="B45" s="160"/>
      <c r="C45" s="61">
        <v>2</v>
      </c>
      <c r="D45" s="50">
        <v>3550</v>
      </c>
      <c r="E45" s="13"/>
      <c r="F45" s="12"/>
      <c r="G45" s="32"/>
      <c r="H45" s="13"/>
      <c r="I45" s="12"/>
      <c r="J45" s="10"/>
      <c r="K45" s="12"/>
      <c r="L45" s="12"/>
      <c r="M45" s="14"/>
    </row>
    <row r="46" spans="2:13" x14ac:dyDescent="0.3">
      <c r="B46" s="160"/>
      <c r="C46" s="61">
        <v>3</v>
      </c>
      <c r="D46" s="50">
        <v>3650</v>
      </c>
      <c r="E46" s="13"/>
      <c r="F46" s="12"/>
      <c r="G46" s="32"/>
      <c r="H46" s="13"/>
      <c r="I46" s="12"/>
      <c r="J46" s="10"/>
      <c r="K46" s="12"/>
      <c r="L46" s="12"/>
      <c r="M46" s="14"/>
    </row>
    <row r="47" spans="2:13" x14ac:dyDescent="0.3">
      <c r="B47" s="160"/>
      <c r="C47" s="81">
        <v>4</v>
      </c>
      <c r="D47" s="51">
        <v>3770</v>
      </c>
      <c r="E47" s="13"/>
      <c r="F47" s="12"/>
      <c r="G47" s="32"/>
      <c r="H47" s="13"/>
      <c r="I47" s="12"/>
      <c r="J47" s="10"/>
      <c r="K47" s="12"/>
      <c r="L47" s="12"/>
      <c r="M47" s="14"/>
    </row>
    <row r="48" spans="2:13" x14ac:dyDescent="0.3">
      <c r="B48" s="160"/>
      <c r="C48" s="81">
        <v>5</v>
      </c>
      <c r="D48" s="51">
        <v>3900</v>
      </c>
      <c r="E48" s="13"/>
      <c r="F48" s="12"/>
      <c r="G48" s="32"/>
      <c r="H48" s="13"/>
      <c r="I48" s="12"/>
      <c r="J48" s="10"/>
      <c r="K48" s="12"/>
      <c r="L48" s="12"/>
      <c r="M48" s="14"/>
    </row>
    <row r="49" spans="2:13" x14ac:dyDescent="0.3">
      <c r="B49" s="160"/>
      <c r="C49" s="81">
        <v>6</v>
      </c>
      <c r="D49" s="56">
        <v>4090</v>
      </c>
      <c r="E49" s="13"/>
      <c r="F49" s="12"/>
      <c r="G49" s="32"/>
      <c r="H49" s="13"/>
      <c r="I49" s="12"/>
      <c r="J49" s="10"/>
      <c r="K49" s="12"/>
      <c r="L49" s="12"/>
      <c r="M49" s="14"/>
    </row>
    <row r="50" spans="2:13" x14ac:dyDescent="0.3">
      <c r="B50" s="160">
        <v>2018</v>
      </c>
      <c r="C50" s="85">
        <v>1</v>
      </c>
      <c r="D50" s="51">
        <v>4060</v>
      </c>
      <c r="E50" s="13"/>
      <c r="F50" s="12"/>
      <c r="G50" s="32"/>
      <c r="H50" s="13"/>
      <c r="I50" s="12"/>
      <c r="J50" s="10"/>
      <c r="K50" s="12"/>
      <c r="L50" s="12"/>
      <c r="M50" s="14"/>
    </row>
    <row r="51" spans="2:13" x14ac:dyDescent="0.3">
      <c r="B51" s="160"/>
      <c r="C51" s="61">
        <v>2</v>
      </c>
      <c r="D51" s="51">
        <v>4330</v>
      </c>
      <c r="E51" s="13"/>
      <c r="F51" s="12"/>
      <c r="G51" s="32"/>
      <c r="H51" s="13"/>
      <c r="I51" s="12"/>
      <c r="J51" s="10"/>
      <c r="K51" s="12"/>
      <c r="L51" s="12"/>
      <c r="M51" s="14"/>
    </row>
    <row r="52" spans="2:13" x14ac:dyDescent="0.3">
      <c r="B52" s="160"/>
      <c r="C52" s="61">
        <v>3</v>
      </c>
      <c r="D52" s="51">
        <v>4330</v>
      </c>
      <c r="E52" s="13"/>
      <c r="F52" s="12"/>
      <c r="G52" s="32"/>
      <c r="H52" s="13"/>
      <c r="I52" s="12"/>
      <c r="J52" s="10"/>
      <c r="K52" s="12"/>
      <c r="L52" s="12"/>
      <c r="M52" s="14"/>
    </row>
    <row r="53" spans="2:13" x14ac:dyDescent="0.3">
      <c r="B53" s="160"/>
      <c r="C53" s="81">
        <v>4</v>
      </c>
      <c r="D53" s="51">
        <v>4300</v>
      </c>
      <c r="E53" s="13"/>
      <c r="F53" s="12"/>
      <c r="G53" s="32"/>
      <c r="H53" s="13"/>
      <c r="I53" s="12"/>
      <c r="J53" s="10"/>
      <c r="K53" s="12"/>
      <c r="L53" s="12"/>
      <c r="M53" s="14"/>
    </row>
    <row r="54" spans="2:13" x14ac:dyDescent="0.3">
      <c r="B54" s="160"/>
      <c r="C54" s="81">
        <v>5</v>
      </c>
      <c r="D54" s="51">
        <v>4465</v>
      </c>
      <c r="E54" s="13"/>
      <c r="F54" s="12"/>
      <c r="G54" s="32"/>
      <c r="H54" s="13"/>
      <c r="I54" s="12"/>
      <c r="J54" s="10"/>
      <c r="K54" s="12"/>
      <c r="L54" s="12"/>
      <c r="M54" s="14"/>
    </row>
    <row r="55" spans="2:13" x14ac:dyDescent="0.3">
      <c r="B55" s="160"/>
      <c r="C55" s="81">
        <v>6</v>
      </c>
      <c r="D55" s="56">
        <v>4555</v>
      </c>
      <c r="E55" s="13"/>
      <c r="F55" s="12"/>
      <c r="G55" s="32"/>
      <c r="H55" s="13"/>
      <c r="I55" s="12"/>
      <c r="J55" s="10"/>
      <c r="K55" s="12"/>
      <c r="L55" s="12"/>
      <c r="M55" s="14"/>
    </row>
    <row r="56" spans="2:13" x14ac:dyDescent="0.3">
      <c r="B56" s="160">
        <v>2019</v>
      </c>
      <c r="C56" s="85">
        <v>1</v>
      </c>
      <c r="D56" s="133"/>
      <c r="E56" s="13"/>
      <c r="F56" s="12"/>
      <c r="G56" s="32"/>
      <c r="H56" s="13"/>
      <c r="I56" s="12"/>
      <c r="J56" s="10"/>
      <c r="K56" s="12"/>
      <c r="L56" s="12"/>
      <c r="M56" s="14"/>
    </row>
    <row r="57" spans="2:13" x14ac:dyDescent="0.3">
      <c r="B57" s="160"/>
      <c r="C57" s="61">
        <v>2</v>
      </c>
      <c r="D57" s="133"/>
      <c r="E57" s="13"/>
      <c r="F57" s="12"/>
      <c r="G57" s="32"/>
      <c r="H57" s="13"/>
      <c r="I57" s="12"/>
      <c r="J57" s="10"/>
      <c r="K57" s="12"/>
      <c r="L57" s="12"/>
      <c r="M57" s="14"/>
    </row>
    <row r="58" spans="2:13" x14ac:dyDescent="0.3">
      <c r="B58" s="160"/>
      <c r="C58" s="61">
        <v>3</v>
      </c>
      <c r="D58" s="133"/>
      <c r="E58" s="13"/>
      <c r="F58" s="12"/>
      <c r="G58" s="32"/>
      <c r="H58" s="13"/>
      <c r="I58" s="12"/>
      <c r="J58" s="10"/>
      <c r="K58" s="12"/>
      <c r="L58" s="12"/>
      <c r="M58" s="14"/>
    </row>
    <row r="59" spans="2:13" x14ac:dyDescent="0.3">
      <c r="B59" s="160"/>
      <c r="C59" s="81">
        <v>4</v>
      </c>
      <c r="D59" s="133"/>
      <c r="E59" s="13"/>
      <c r="F59" s="12"/>
      <c r="G59" s="32"/>
      <c r="H59" s="13"/>
      <c r="I59" s="12"/>
      <c r="J59" s="10"/>
      <c r="K59" s="12"/>
      <c r="L59" s="12"/>
      <c r="M59" s="14"/>
    </row>
    <row r="60" spans="2:13" x14ac:dyDescent="0.3">
      <c r="B60" s="160"/>
      <c r="C60" s="81">
        <v>5</v>
      </c>
      <c r="D60" s="133"/>
      <c r="E60" s="13"/>
      <c r="F60" s="12"/>
      <c r="G60" s="32"/>
      <c r="H60" s="13"/>
      <c r="I60" s="12"/>
      <c r="J60" s="10"/>
      <c r="K60" s="12"/>
      <c r="L60" s="12"/>
      <c r="M60" s="14"/>
    </row>
    <row r="61" spans="2:13" ht="15" thickBot="1" x14ac:dyDescent="0.35">
      <c r="B61" s="161"/>
      <c r="C61" s="84">
        <v>6</v>
      </c>
      <c r="D61" s="134"/>
      <c r="E61" s="15"/>
      <c r="F61" s="16"/>
      <c r="G61" s="33"/>
      <c r="H61" s="15"/>
      <c r="I61" s="16"/>
      <c r="J61" s="17"/>
      <c r="K61" s="16"/>
      <c r="L61" s="16"/>
      <c r="M61" s="18"/>
    </row>
    <row r="62" spans="2:13" x14ac:dyDescent="0.3">
      <c r="E62" s="46" t="s">
        <v>22</v>
      </c>
      <c r="F62" s="35"/>
      <c r="G62" s="35"/>
      <c r="K62" s="36" t="s">
        <v>22</v>
      </c>
      <c r="L62" s="35"/>
      <c r="M62" s="35"/>
    </row>
    <row r="63" spans="2:13" ht="15" thickBot="1" x14ac:dyDescent="0.35">
      <c r="E63" s="54"/>
      <c r="F63" s="55"/>
      <c r="G63" s="55"/>
      <c r="K63" s="54"/>
      <c r="L63" s="55"/>
      <c r="M63" s="55"/>
    </row>
    <row r="64" spans="2:13" ht="15" thickBot="1" x14ac:dyDescent="0.35">
      <c r="E64" s="72" t="s">
        <v>39</v>
      </c>
      <c r="F64" s="114"/>
      <c r="G64" s="115"/>
    </row>
    <row r="65" spans="2:9" ht="15" thickBot="1" x14ac:dyDescent="0.35">
      <c r="E65" s="150"/>
      <c r="F65" s="151"/>
      <c r="G65" s="152"/>
    </row>
    <row r="66" spans="2:9" ht="15" thickBot="1" x14ac:dyDescent="0.35">
      <c r="B66" s="87" t="s">
        <v>26</v>
      </c>
      <c r="C66" s="88" t="s">
        <v>21</v>
      </c>
      <c r="D66" s="74" t="s">
        <v>60</v>
      </c>
      <c r="E66" s="19"/>
      <c r="F66" s="11"/>
      <c r="G66" s="29"/>
    </row>
    <row r="67" spans="2:9" x14ac:dyDescent="0.3">
      <c r="B67" s="159">
        <v>2017</v>
      </c>
      <c r="C67" s="85">
        <v>1</v>
      </c>
      <c r="D67" s="75">
        <v>3500</v>
      </c>
      <c r="E67" s="30"/>
      <c r="F67" s="28"/>
      <c r="G67" s="31"/>
    </row>
    <row r="68" spans="2:9" x14ac:dyDescent="0.3">
      <c r="B68" s="160"/>
      <c r="C68" s="61">
        <v>2</v>
      </c>
      <c r="D68" s="50">
        <v>3550</v>
      </c>
      <c r="E68" s="13"/>
      <c r="F68" s="12"/>
      <c r="G68" s="32"/>
    </row>
    <row r="69" spans="2:9" x14ac:dyDescent="0.3">
      <c r="B69" s="160"/>
      <c r="C69" s="61">
        <v>3</v>
      </c>
      <c r="D69" s="50">
        <v>3650</v>
      </c>
      <c r="E69" s="13"/>
      <c r="F69" s="12"/>
      <c r="G69" s="32"/>
    </row>
    <row r="70" spans="2:9" x14ac:dyDescent="0.3">
      <c r="B70" s="160"/>
      <c r="C70" s="81">
        <v>4</v>
      </c>
      <c r="D70" s="51">
        <v>3770</v>
      </c>
      <c r="E70" s="13"/>
      <c r="F70" s="12"/>
      <c r="G70" s="32"/>
    </row>
    <row r="71" spans="2:9" x14ac:dyDescent="0.3">
      <c r="B71" s="160"/>
      <c r="C71" s="81">
        <v>5</v>
      </c>
      <c r="D71" s="51">
        <v>3900</v>
      </c>
      <c r="E71" s="13"/>
      <c r="F71" s="12"/>
      <c r="G71" s="32"/>
    </row>
    <row r="72" spans="2:9" x14ac:dyDescent="0.3">
      <c r="B72" s="160"/>
      <c r="C72" s="81">
        <v>6</v>
      </c>
      <c r="D72" s="56">
        <v>4090</v>
      </c>
      <c r="E72" s="13"/>
      <c r="F72" s="12"/>
      <c r="G72" s="32"/>
    </row>
    <row r="73" spans="2:9" x14ac:dyDescent="0.3">
      <c r="B73" s="160">
        <v>2018</v>
      </c>
      <c r="C73" s="85">
        <v>1</v>
      </c>
      <c r="D73" s="51">
        <v>4060</v>
      </c>
      <c r="E73" s="13"/>
      <c r="F73" s="12"/>
      <c r="G73" s="32"/>
    </row>
    <row r="74" spans="2:9" x14ac:dyDescent="0.3">
      <c r="B74" s="160"/>
      <c r="C74" s="61">
        <v>2</v>
      </c>
      <c r="D74" s="51">
        <v>4330</v>
      </c>
      <c r="E74" s="13"/>
      <c r="F74" s="12"/>
      <c r="G74" s="32"/>
    </row>
    <row r="75" spans="2:9" x14ac:dyDescent="0.3">
      <c r="B75" s="160"/>
      <c r="C75" s="61">
        <v>3</v>
      </c>
      <c r="D75" s="51">
        <v>4330</v>
      </c>
      <c r="E75" s="13"/>
      <c r="F75" s="12"/>
      <c r="G75" s="32"/>
    </row>
    <row r="76" spans="2:9" x14ac:dyDescent="0.3">
      <c r="B76" s="160"/>
      <c r="C76" s="81">
        <v>4</v>
      </c>
      <c r="D76" s="51">
        <v>4300</v>
      </c>
      <c r="E76" s="13"/>
      <c r="F76" s="12"/>
      <c r="G76" s="32"/>
      <c r="I76" s="60"/>
    </row>
    <row r="77" spans="2:9" x14ac:dyDescent="0.3">
      <c r="B77" s="160"/>
      <c r="C77" s="81">
        <v>5</v>
      </c>
      <c r="D77" s="51">
        <v>4465</v>
      </c>
      <c r="E77" s="13"/>
      <c r="F77" s="12"/>
      <c r="G77" s="32"/>
    </row>
    <row r="78" spans="2:9" x14ac:dyDescent="0.3">
      <c r="B78" s="160"/>
      <c r="C78" s="81">
        <v>6</v>
      </c>
      <c r="D78" s="56">
        <v>4555</v>
      </c>
      <c r="E78" s="13"/>
      <c r="F78" s="12"/>
      <c r="G78" s="32"/>
    </row>
    <row r="79" spans="2:9" x14ac:dyDescent="0.3">
      <c r="B79" s="160">
        <v>2019</v>
      </c>
      <c r="C79" s="85">
        <v>1</v>
      </c>
      <c r="D79" s="133"/>
      <c r="E79" s="13"/>
      <c r="F79" s="12"/>
      <c r="G79" s="32"/>
    </row>
    <row r="80" spans="2:9" x14ac:dyDescent="0.3">
      <c r="B80" s="160"/>
      <c r="C80" s="61">
        <v>2</v>
      </c>
      <c r="D80" s="133"/>
      <c r="E80" s="13"/>
      <c r="F80" s="12"/>
      <c r="G80" s="32"/>
    </row>
    <row r="81" spans="1:7" x14ac:dyDescent="0.3">
      <c r="B81" s="160"/>
      <c r="C81" s="61">
        <v>3</v>
      </c>
      <c r="D81" s="133"/>
      <c r="E81" s="13"/>
      <c r="F81" s="12"/>
      <c r="G81" s="32"/>
    </row>
    <row r="82" spans="1:7" x14ac:dyDescent="0.3">
      <c r="B82" s="160"/>
      <c r="C82" s="81">
        <v>4</v>
      </c>
      <c r="D82" s="133"/>
      <c r="E82" s="13"/>
      <c r="F82" s="12"/>
      <c r="G82" s="32"/>
    </row>
    <row r="83" spans="1:7" x14ac:dyDescent="0.3">
      <c r="B83" s="160"/>
      <c r="C83" s="81">
        <v>5</v>
      </c>
      <c r="D83" s="133"/>
      <c r="E83" s="13"/>
      <c r="F83" s="12"/>
      <c r="G83" s="32"/>
    </row>
    <row r="84" spans="1:7" ht="15" thickBot="1" x14ac:dyDescent="0.35">
      <c r="B84" s="161"/>
      <c r="C84" s="84">
        <v>6</v>
      </c>
      <c r="D84" s="134"/>
      <c r="E84" s="15"/>
      <c r="F84" s="16"/>
      <c r="G84" s="33"/>
    </row>
    <row r="85" spans="1:7" ht="15" thickBot="1" x14ac:dyDescent="0.35">
      <c r="E85" s="66" t="s">
        <v>22</v>
      </c>
      <c r="F85" s="67"/>
      <c r="G85" s="68"/>
    </row>
    <row r="86" spans="1:7" x14ac:dyDescent="0.3">
      <c r="A86" s="158" t="s">
        <v>28</v>
      </c>
      <c r="B86" s="158"/>
      <c r="C86" s="158"/>
    </row>
  </sheetData>
  <mergeCells count="17">
    <mergeCell ref="E65:G65"/>
    <mergeCell ref="A86:C86"/>
    <mergeCell ref="B22:B27"/>
    <mergeCell ref="B28:B33"/>
    <mergeCell ref="B34:B39"/>
    <mergeCell ref="B44:B49"/>
    <mergeCell ref="B50:B55"/>
    <mergeCell ref="B56:B61"/>
    <mergeCell ref="B67:B72"/>
    <mergeCell ref="B73:B78"/>
    <mergeCell ref="B79:B84"/>
    <mergeCell ref="A1:C1"/>
    <mergeCell ref="A18:B18"/>
    <mergeCell ref="E20:G20"/>
    <mergeCell ref="H20:M20"/>
    <mergeCell ref="E42:G42"/>
    <mergeCell ref="H42:M4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M86"/>
  <sheetViews>
    <sheetView topLeftCell="A39" workbookViewId="0">
      <selection activeCell="G62" sqref="G62"/>
    </sheetView>
  </sheetViews>
  <sheetFormatPr baseColWidth="10" defaultRowHeight="14.4" x14ac:dyDescent="0.3"/>
  <cols>
    <col min="6" max="6" width="14.5546875" customWidth="1"/>
    <col min="7" max="7" width="18.6640625" customWidth="1"/>
    <col min="8" max="8" width="20" customWidth="1"/>
    <col min="9" max="9" width="15.44140625" customWidth="1"/>
    <col min="10" max="10" width="17.88671875" customWidth="1"/>
    <col min="11" max="11" width="12.5546875" customWidth="1"/>
    <col min="12" max="12" width="14.44140625" customWidth="1"/>
    <col min="13" max="13" width="18.88671875" customWidth="1"/>
  </cols>
  <sheetData>
    <row r="1" spans="1:6" ht="18" x14ac:dyDescent="0.35">
      <c r="A1" s="145" t="s">
        <v>38</v>
      </c>
      <c r="B1" s="146"/>
      <c r="C1" s="146"/>
    </row>
    <row r="3" spans="1:6" x14ac:dyDescent="0.3">
      <c r="A3" s="9" t="s">
        <v>24</v>
      </c>
      <c r="B3" s="45"/>
      <c r="C3" s="45"/>
      <c r="D3" s="45"/>
      <c r="E3" s="41"/>
      <c r="F3" s="41"/>
    </row>
    <row r="4" spans="1:6" x14ac:dyDescent="0.3">
      <c r="B4" s="42"/>
      <c r="C4" s="42"/>
      <c r="D4" s="42"/>
      <c r="E4" s="41"/>
      <c r="F4" s="42"/>
    </row>
    <row r="5" spans="1:6" x14ac:dyDescent="0.3">
      <c r="B5" s="42"/>
      <c r="C5" s="42"/>
      <c r="D5" s="43"/>
      <c r="E5" s="41"/>
      <c r="F5" s="43"/>
    </row>
    <row r="6" spans="1:6" x14ac:dyDescent="0.3">
      <c r="B6" s="42"/>
      <c r="C6" s="42"/>
      <c r="D6" s="43"/>
      <c r="E6" s="41"/>
      <c r="F6" s="43"/>
    </row>
    <row r="7" spans="1:6" x14ac:dyDescent="0.3">
      <c r="B7" s="42"/>
      <c r="C7" s="42"/>
      <c r="D7" s="43"/>
      <c r="E7" s="41"/>
      <c r="F7" s="43"/>
    </row>
    <row r="8" spans="1:6" x14ac:dyDescent="0.3">
      <c r="B8" s="42"/>
      <c r="C8" s="42"/>
      <c r="D8" s="43"/>
      <c r="E8" s="41"/>
      <c r="F8" s="43"/>
    </row>
    <row r="9" spans="1:6" x14ac:dyDescent="0.3">
      <c r="B9" s="42"/>
      <c r="C9" s="42"/>
      <c r="D9" s="43"/>
      <c r="E9" s="41"/>
      <c r="F9" s="43"/>
    </row>
    <row r="10" spans="1:6" x14ac:dyDescent="0.3">
      <c r="B10" s="42"/>
      <c r="C10" s="42"/>
      <c r="D10" s="43"/>
      <c r="E10" s="41"/>
      <c r="F10" s="43"/>
    </row>
    <row r="11" spans="1:6" x14ac:dyDescent="0.3">
      <c r="B11" s="42"/>
      <c r="C11" s="42"/>
      <c r="D11" s="43"/>
      <c r="E11" s="41"/>
      <c r="F11" s="43"/>
    </row>
    <row r="12" spans="1:6" x14ac:dyDescent="0.3">
      <c r="B12" s="42"/>
      <c r="C12" s="42"/>
      <c r="D12" s="43"/>
      <c r="E12" s="41"/>
      <c r="F12" s="43"/>
    </row>
    <row r="13" spans="1:6" x14ac:dyDescent="0.3">
      <c r="B13" s="42"/>
      <c r="C13" s="42"/>
      <c r="D13" s="43"/>
      <c r="E13" s="41"/>
      <c r="F13" s="43"/>
    </row>
    <row r="14" spans="1:6" x14ac:dyDescent="0.3">
      <c r="B14" s="42"/>
      <c r="C14" s="42"/>
      <c r="D14" s="43"/>
      <c r="E14" s="41"/>
      <c r="F14" s="43"/>
    </row>
    <row r="15" spans="1:6" x14ac:dyDescent="0.3">
      <c r="B15" s="42"/>
      <c r="C15" s="42"/>
      <c r="D15" s="43"/>
      <c r="E15" s="41"/>
      <c r="F15" s="43"/>
    </row>
    <row r="16" spans="1:6" x14ac:dyDescent="0.3">
      <c r="B16" s="44"/>
      <c r="C16" s="43"/>
      <c r="D16" s="43"/>
      <c r="E16" s="41"/>
      <c r="F16" s="43"/>
    </row>
    <row r="17" spans="1:13" x14ac:dyDescent="0.3">
      <c r="B17" s="41"/>
      <c r="C17" s="41"/>
      <c r="D17" s="41"/>
      <c r="E17" s="41"/>
      <c r="F17" s="41"/>
    </row>
    <row r="18" spans="1:13" x14ac:dyDescent="0.3">
      <c r="A18" s="158" t="s">
        <v>27</v>
      </c>
      <c r="B18" s="158"/>
    </row>
    <row r="19" spans="1:13" ht="15" thickBot="1" x14ac:dyDescent="0.35"/>
    <row r="20" spans="1:13" ht="15" thickBot="1" x14ac:dyDescent="0.35">
      <c r="E20" s="153" t="s">
        <v>17</v>
      </c>
      <c r="F20" s="154"/>
      <c r="G20" s="155"/>
      <c r="H20" s="135" t="s">
        <v>18</v>
      </c>
      <c r="I20" s="136"/>
      <c r="J20" s="136"/>
      <c r="K20" s="136"/>
      <c r="L20" s="136"/>
      <c r="M20" s="137"/>
    </row>
    <row r="21" spans="1:13" ht="15" thickBot="1" x14ac:dyDescent="0.35">
      <c r="B21" s="87" t="s">
        <v>26</v>
      </c>
      <c r="C21" s="88" t="s">
        <v>21</v>
      </c>
      <c r="D21" s="49" t="s">
        <v>60</v>
      </c>
      <c r="E21" s="19" t="s">
        <v>9</v>
      </c>
      <c r="F21" s="11" t="s">
        <v>10</v>
      </c>
      <c r="G21" s="20" t="s">
        <v>11</v>
      </c>
      <c r="H21" s="19" t="s">
        <v>20</v>
      </c>
      <c r="I21" s="11" t="s">
        <v>13</v>
      </c>
      <c r="J21" s="11" t="s">
        <v>9</v>
      </c>
      <c r="K21" s="11" t="s">
        <v>14</v>
      </c>
      <c r="L21" s="11" t="s">
        <v>10</v>
      </c>
      <c r="M21" s="34" t="s">
        <v>11</v>
      </c>
    </row>
    <row r="22" spans="1:13" x14ac:dyDescent="0.3">
      <c r="B22" s="159">
        <v>2017</v>
      </c>
      <c r="C22" s="85">
        <v>1</v>
      </c>
      <c r="D22" s="50">
        <v>3910</v>
      </c>
      <c r="E22" s="13"/>
      <c r="F22" s="124"/>
      <c r="G22" s="14"/>
      <c r="H22" s="13"/>
      <c r="I22" s="12"/>
      <c r="J22" s="10"/>
      <c r="K22" s="12"/>
      <c r="L22" s="12"/>
      <c r="M22" s="14"/>
    </row>
    <row r="23" spans="1:13" x14ac:dyDescent="0.3">
      <c r="B23" s="160"/>
      <c r="C23" s="61">
        <v>2</v>
      </c>
      <c r="D23" s="50">
        <v>3860</v>
      </c>
      <c r="E23" s="13"/>
      <c r="F23" s="124"/>
      <c r="G23" s="14"/>
      <c r="H23" s="13"/>
      <c r="I23" s="12"/>
      <c r="J23" s="10"/>
      <c r="K23" s="12"/>
      <c r="L23" s="12"/>
      <c r="M23" s="14"/>
    </row>
    <row r="24" spans="1:13" x14ac:dyDescent="0.3">
      <c r="B24" s="160"/>
      <c r="C24" s="61">
        <v>3</v>
      </c>
      <c r="D24" s="50">
        <v>3760</v>
      </c>
      <c r="E24" s="13"/>
      <c r="F24" s="124"/>
      <c r="G24" s="14"/>
      <c r="H24" s="13"/>
      <c r="I24" s="12"/>
      <c r="J24" s="10"/>
      <c r="K24" s="12"/>
      <c r="L24" s="12"/>
      <c r="M24" s="14"/>
    </row>
    <row r="25" spans="1:13" x14ac:dyDescent="0.3">
      <c r="B25" s="160"/>
      <c r="C25" s="81">
        <v>4</v>
      </c>
      <c r="D25" s="51">
        <v>3830</v>
      </c>
      <c r="E25" s="13"/>
      <c r="F25" s="124"/>
      <c r="G25" s="14"/>
      <c r="H25" s="13"/>
      <c r="I25" s="12"/>
      <c r="J25" s="10"/>
      <c r="K25" s="12"/>
      <c r="L25" s="12"/>
      <c r="M25" s="14"/>
    </row>
    <row r="26" spans="1:13" x14ac:dyDescent="0.3">
      <c r="B26" s="160"/>
      <c r="C26" s="81">
        <v>5</v>
      </c>
      <c r="D26" s="51">
        <v>3890</v>
      </c>
      <c r="E26" s="13"/>
      <c r="F26" s="124"/>
      <c r="G26" s="14"/>
      <c r="H26" s="13"/>
      <c r="I26" s="12"/>
      <c r="J26" s="10"/>
      <c r="K26" s="12"/>
      <c r="L26" s="12"/>
      <c r="M26" s="14"/>
    </row>
    <row r="27" spans="1:13" x14ac:dyDescent="0.3">
      <c r="B27" s="160"/>
      <c r="C27" s="81">
        <v>6</v>
      </c>
      <c r="D27" s="51">
        <v>3920</v>
      </c>
      <c r="E27" s="13"/>
      <c r="F27" s="124"/>
      <c r="G27" s="14"/>
      <c r="H27" s="13"/>
      <c r="I27" s="12"/>
      <c r="J27" s="10"/>
      <c r="K27" s="12"/>
      <c r="L27" s="12"/>
      <c r="M27" s="14"/>
    </row>
    <row r="28" spans="1:13" x14ac:dyDescent="0.3">
      <c r="B28" s="160">
        <v>2018</v>
      </c>
      <c r="C28" s="85">
        <v>1</v>
      </c>
      <c r="D28" s="52">
        <v>4138</v>
      </c>
      <c r="E28" s="13"/>
      <c r="F28" s="124"/>
      <c r="G28" s="14"/>
      <c r="H28" s="13"/>
      <c r="I28" s="12"/>
      <c r="J28" s="10"/>
      <c r="K28" s="12"/>
      <c r="L28" s="12"/>
      <c r="M28" s="14"/>
    </row>
    <row r="29" spans="1:13" x14ac:dyDescent="0.3">
      <c r="B29" s="160"/>
      <c r="C29" s="61">
        <v>2</v>
      </c>
      <c r="D29" s="51">
        <v>4110</v>
      </c>
      <c r="E29" s="13"/>
      <c r="F29" s="124"/>
      <c r="G29" s="14"/>
      <c r="H29" s="13"/>
      <c r="I29" s="12"/>
      <c r="J29" s="10"/>
      <c r="K29" s="12"/>
      <c r="L29" s="12"/>
      <c r="M29" s="14"/>
    </row>
    <row r="30" spans="1:13" x14ac:dyDescent="0.3">
      <c r="B30" s="160"/>
      <c r="C30" s="61">
        <v>3</v>
      </c>
      <c r="D30" s="51">
        <v>3946</v>
      </c>
      <c r="E30" s="13"/>
      <c r="F30" s="124"/>
      <c r="G30" s="14"/>
      <c r="H30" s="13"/>
      <c r="I30" s="12"/>
      <c r="J30" s="10"/>
      <c r="K30" s="12"/>
      <c r="L30" s="12"/>
      <c r="M30" s="14"/>
    </row>
    <row r="31" spans="1:13" x14ac:dyDescent="0.3">
      <c r="B31" s="160"/>
      <c r="C31" s="81">
        <v>4</v>
      </c>
      <c r="D31" s="51">
        <v>4100</v>
      </c>
      <c r="E31" s="13"/>
      <c r="F31" s="124"/>
      <c r="G31" s="14"/>
      <c r="H31" s="13"/>
      <c r="I31" s="12"/>
      <c r="J31" s="10"/>
      <c r="K31" s="12"/>
      <c r="L31" s="12"/>
      <c r="M31" s="14"/>
    </row>
    <row r="32" spans="1:13" x14ac:dyDescent="0.3">
      <c r="B32" s="160"/>
      <c r="C32" s="81">
        <v>5</v>
      </c>
      <c r="D32" s="51">
        <v>4210</v>
      </c>
      <c r="E32" s="13"/>
      <c r="F32" s="124"/>
      <c r="G32" s="14"/>
      <c r="H32" s="13"/>
      <c r="I32" s="12"/>
      <c r="J32" s="10"/>
      <c r="K32" s="12"/>
      <c r="L32" s="12"/>
      <c r="M32" s="14"/>
    </row>
    <row r="33" spans="2:13" x14ac:dyDescent="0.3">
      <c r="B33" s="160"/>
      <c r="C33" s="81">
        <v>6</v>
      </c>
      <c r="D33" s="53">
        <v>4350</v>
      </c>
      <c r="E33" s="13"/>
      <c r="F33" s="124"/>
      <c r="G33" s="14"/>
      <c r="H33" s="13"/>
      <c r="I33" s="12"/>
      <c r="J33" s="10"/>
      <c r="K33" s="12"/>
      <c r="L33" s="12"/>
      <c r="M33" s="14"/>
    </row>
    <row r="34" spans="2:13" x14ac:dyDescent="0.3">
      <c r="B34" s="160">
        <v>2019</v>
      </c>
      <c r="C34" s="85">
        <v>1</v>
      </c>
      <c r="D34" s="133"/>
      <c r="E34" s="13"/>
      <c r="F34" s="12"/>
      <c r="G34" s="14"/>
      <c r="H34" s="13"/>
      <c r="I34" s="12"/>
      <c r="J34" s="10"/>
      <c r="K34" s="12"/>
      <c r="L34" s="12"/>
      <c r="M34" s="14"/>
    </row>
    <row r="35" spans="2:13" x14ac:dyDescent="0.3">
      <c r="B35" s="160"/>
      <c r="C35" s="61">
        <v>2</v>
      </c>
      <c r="D35" s="133"/>
      <c r="E35" s="13"/>
      <c r="F35" s="12"/>
      <c r="G35" s="14"/>
      <c r="H35" s="13"/>
      <c r="I35" s="12"/>
      <c r="J35" s="10"/>
      <c r="K35" s="12"/>
      <c r="L35" s="12"/>
      <c r="M35" s="14"/>
    </row>
    <row r="36" spans="2:13" x14ac:dyDescent="0.3">
      <c r="B36" s="160"/>
      <c r="C36" s="61">
        <v>3</v>
      </c>
      <c r="D36" s="133"/>
      <c r="E36" s="13"/>
      <c r="F36" s="12"/>
      <c r="G36" s="14"/>
      <c r="H36" s="13"/>
      <c r="I36" s="12"/>
      <c r="J36" s="10"/>
      <c r="K36" s="12"/>
      <c r="L36" s="12"/>
      <c r="M36" s="14"/>
    </row>
    <row r="37" spans="2:13" x14ac:dyDescent="0.3">
      <c r="B37" s="160"/>
      <c r="C37" s="81">
        <v>4</v>
      </c>
      <c r="D37" s="133"/>
      <c r="E37" s="13"/>
      <c r="F37" s="12"/>
      <c r="G37" s="14"/>
      <c r="H37" s="13"/>
      <c r="I37" s="12"/>
      <c r="J37" s="10"/>
      <c r="K37" s="12"/>
      <c r="L37" s="12"/>
      <c r="M37" s="14"/>
    </row>
    <row r="38" spans="2:13" x14ac:dyDescent="0.3">
      <c r="B38" s="160"/>
      <c r="C38" s="81">
        <v>5</v>
      </c>
      <c r="D38" s="133"/>
      <c r="E38" s="13"/>
      <c r="F38" s="12"/>
      <c r="G38" s="14"/>
      <c r="H38" s="13"/>
      <c r="I38" s="12"/>
      <c r="J38" s="10"/>
      <c r="K38" s="12"/>
      <c r="L38" s="12"/>
      <c r="M38" s="14"/>
    </row>
    <row r="39" spans="2:13" ht="15" thickBot="1" x14ac:dyDescent="0.35">
      <c r="B39" s="161"/>
      <c r="C39" s="84">
        <v>6</v>
      </c>
      <c r="D39" s="134"/>
      <c r="E39" s="15"/>
      <c r="F39" s="16"/>
      <c r="G39" s="18"/>
      <c r="H39" s="15"/>
      <c r="I39" s="16"/>
      <c r="J39" s="17"/>
      <c r="K39" s="16"/>
      <c r="L39" s="16"/>
      <c r="M39" s="18"/>
    </row>
    <row r="40" spans="2:13" x14ac:dyDescent="0.3">
      <c r="E40" s="47" t="s">
        <v>22</v>
      </c>
      <c r="F40" s="48"/>
      <c r="G40" s="48"/>
      <c r="K40" s="47" t="s">
        <v>22</v>
      </c>
      <c r="L40" s="48"/>
      <c r="M40" s="48"/>
    </row>
    <row r="41" spans="2:13" ht="15" thickBot="1" x14ac:dyDescent="0.35"/>
    <row r="42" spans="2:13" ht="15" thickBot="1" x14ac:dyDescent="0.35">
      <c r="E42" s="150" t="s">
        <v>58</v>
      </c>
      <c r="F42" s="151"/>
      <c r="G42" s="152"/>
      <c r="H42" s="135" t="s">
        <v>59</v>
      </c>
      <c r="I42" s="136"/>
      <c r="J42" s="136"/>
      <c r="K42" s="136"/>
      <c r="L42" s="136"/>
      <c r="M42" s="137"/>
    </row>
    <row r="43" spans="2:13" ht="15" thickBot="1" x14ac:dyDescent="0.35">
      <c r="B43" s="87" t="s">
        <v>26</v>
      </c>
      <c r="C43" s="88" t="s">
        <v>21</v>
      </c>
      <c r="D43" s="49" t="s">
        <v>60</v>
      </c>
      <c r="E43" s="19" t="s">
        <v>12</v>
      </c>
      <c r="F43" s="11" t="s">
        <v>10</v>
      </c>
      <c r="G43" s="29" t="s">
        <v>11</v>
      </c>
      <c r="H43" s="19" t="s">
        <v>20</v>
      </c>
      <c r="I43" s="11" t="s">
        <v>13</v>
      </c>
      <c r="J43" s="11" t="s">
        <v>9</v>
      </c>
      <c r="K43" s="11" t="s">
        <v>14</v>
      </c>
      <c r="L43" s="11" t="s">
        <v>10</v>
      </c>
      <c r="M43" s="34" t="s">
        <v>11</v>
      </c>
    </row>
    <row r="44" spans="2:13" x14ac:dyDescent="0.3">
      <c r="B44" s="159">
        <v>2017</v>
      </c>
      <c r="C44" s="85">
        <v>1</v>
      </c>
      <c r="D44" s="50">
        <v>3910</v>
      </c>
      <c r="E44" s="30"/>
      <c r="F44" s="28"/>
      <c r="G44" s="31"/>
      <c r="H44" s="13"/>
      <c r="I44" s="12"/>
      <c r="J44" s="10"/>
      <c r="K44" s="12"/>
      <c r="L44" s="12"/>
      <c r="M44" s="14"/>
    </row>
    <row r="45" spans="2:13" x14ac:dyDescent="0.3">
      <c r="B45" s="160"/>
      <c r="C45" s="61">
        <v>2</v>
      </c>
      <c r="D45" s="50">
        <v>3860</v>
      </c>
      <c r="E45" s="13"/>
      <c r="F45" s="12"/>
      <c r="G45" s="32"/>
      <c r="H45" s="13"/>
      <c r="I45" s="12"/>
      <c r="J45" s="10"/>
      <c r="K45" s="12"/>
      <c r="L45" s="12"/>
      <c r="M45" s="14"/>
    </row>
    <row r="46" spans="2:13" x14ac:dyDescent="0.3">
      <c r="B46" s="160"/>
      <c r="C46" s="61">
        <v>3</v>
      </c>
      <c r="D46" s="50">
        <v>3760</v>
      </c>
      <c r="E46" s="13"/>
      <c r="F46" s="12"/>
      <c r="G46" s="32"/>
      <c r="H46" s="13"/>
      <c r="I46" s="12"/>
      <c r="J46" s="10"/>
      <c r="K46" s="12"/>
      <c r="L46" s="12"/>
      <c r="M46" s="14"/>
    </row>
    <row r="47" spans="2:13" x14ac:dyDescent="0.3">
      <c r="B47" s="160"/>
      <c r="C47" s="81">
        <v>4</v>
      </c>
      <c r="D47" s="51">
        <v>3830</v>
      </c>
      <c r="E47" s="13"/>
      <c r="F47" s="12"/>
      <c r="G47" s="32"/>
      <c r="H47" s="13"/>
      <c r="I47" s="12"/>
      <c r="J47" s="10"/>
      <c r="K47" s="12"/>
      <c r="L47" s="12"/>
      <c r="M47" s="14"/>
    </row>
    <row r="48" spans="2:13" x14ac:dyDescent="0.3">
      <c r="B48" s="160"/>
      <c r="C48" s="81">
        <v>5</v>
      </c>
      <c r="D48" s="51">
        <v>3890</v>
      </c>
      <c r="E48" s="13"/>
      <c r="F48" s="12"/>
      <c r="G48" s="32"/>
      <c r="H48" s="13"/>
      <c r="I48" s="12"/>
      <c r="J48" s="10"/>
      <c r="K48" s="12"/>
      <c r="L48" s="12"/>
      <c r="M48" s="14"/>
    </row>
    <row r="49" spans="2:13" x14ac:dyDescent="0.3">
      <c r="B49" s="160"/>
      <c r="C49" s="81">
        <v>6</v>
      </c>
      <c r="D49" s="51">
        <v>3920</v>
      </c>
      <c r="E49" s="13"/>
      <c r="F49" s="12"/>
      <c r="G49" s="32"/>
      <c r="H49" s="13"/>
      <c r="I49" s="12"/>
      <c r="J49" s="10"/>
      <c r="K49" s="12"/>
      <c r="L49" s="12"/>
      <c r="M49" s="14"/>
    </row>
    <row r="50" spans="2:13" x14ac:dyDescent="0.3">
      <c r="B50" s="160">
        <v>2018</v>
      </c>
      <c r="C50" s="85">
        <v>1</v>
      </c>
      <c r="D50" s="52">
        <v>4138</v>
      </c>
      <c r="E50" s="13"/>
      <c r="F50" s="12"/>
      <c r="G50" s="32"/>
      <c r="H50" s="13"/>
      <c r="I50" s="12"/>
      <c r="J50" s="10"/>
      <c r="K50" s="12"/>
      <c r="L50" s="12"/>
      <c r="M50" s="14"/>
    </row>
    <row r="51" spans="2:13" x14ac:dyDescent="0.3">
      <c r="B51" s="160"/>
      <c r="C51" s="61">
        <v>2</v>
      </c>
      <c r="D51" s="51">
        <v>4110</v>
      </c>
      <c r="E51" s="13"/>
      <c r="F51" s="12"/>
      <c r="G51" s="32"/>
      <c r="H51" s="13"/>
      <c r="I51" s="12"/>
      <c r="J51" s="10"/>
      <c r="K51" s="12"/>
      <c r="L51" s="12"/>
      <c r="M51" s="14"/>
    </row>
    <row r="52" spans="2:13" x14ac:dyDescent="0.3">
      <c r="B52" s="160"/>
      <c r="C52" s="61">
        <v>3</v>
      </c>
      <c r="D52" s="51">
        <v>3946</v>
      </c>
      <c r="E52" s="13"/>
      <c r="F52" s="12"/>
      <c r="G52" s="32"/>
      <c r="H52" s="13"/>
      <c r="I52" s="12"/>
      <c r="J52" s="10"/>
      <c r="K52" s="12"/>
      <c r="L52" s="12"/>
      <c r="M52" s="14"/>
    </row>
    <row r="53" spans="2:13" x14ac:dyDescent="0.3">
      <c r="B53" s="160"/>
      <c r="C53" s="81">
        <v>4</v>
      </c>
      <c r="D53" s="51">
        <v>4100</v>
      </c>
      <c r="E53" s="13"/>
      <c r="F53" s="12"/>
      <c r="G53" s="32"/>
      <c r="H53" s="13"/>
      <c r="I53" s="12"/>
      <c r="J53" s="10"/>
      <c r="K53" s="12"/>
      <c r="L53" s="12"/>
      <c r="M53" s="14"/>
    </row>
    <row r="54" spans="2:13" x14ac:dyDescent="0.3">
      <c r="B54" s="160"/>
      <c r="C54" s="81">
        <v>5</v>
      </c>
      <c r="D54" s="51">
        <v>4210</v>
      </c>
      <c r="E54" s="13"/>
      <c r="F54" s="12"/>
      <c r="G54" s="32"/>
      <c r="H54" s="13"/>
      <c r="I54" s="12"/>
      <c r="J54" s="10"/>
      <c r="K54" s="12"/>
      <c r="L54" s="12"/>
      <c r="M54" s="14"/>
    </row>
    <row r="55" spans="2:13" x14ac:dyDescent="0.3">
      <c r="B55" s="160"/>
      <c r="C55" s="81">
        <v>6</v>
      </c>
      <c r="D55" s="53">
        <v>4350</v>
      </c>
      <c r="E55" s="13"/>
      <c r="F55" s="12"/>
      <c r="G55" s="32"/>
      <c r="H55" s="13"/>
      <c r="I55" s="12"/>
      <c r="J55" s="10"/>
      <c r="K55" s="12"/>
      <c r="L55" s="12"/>
      <c r="M55" s="14"/>
    </row>
    <row r="56" spans="2:13" x14ac:dyDescent="0.3">
      <c r="B56" s="160">
        <v>2019</v>
      </c>
      <c r="C56" s="85">
        <v>1</v>
      </c>
      <c r="D56" s="133"/>
      <c r="E56" s="13"/>
      <c r="F56" s="12"/>
      <c r="G56" s="32"/>
      <c r="H56" s="13"/>
      <c r="I56" s="12"/>
      <c r="J56" s="10"/>
      <c r="K56" s="12"/>
      <c r="L56" s="12"/>
      <c r="M56" s="14"/>
    </row>
    <row r="57" spans="2:13" x14ac:dyDescent="0.3">
      <c r="B57" s="160"/>
      <c r="C57" s="61">
        <v>2</v>
      </c>
      <c r="D57" s="133"/>
      <c r="E57" s="13"/>
      <c r="F57" s="12"/>
      <c r="G57" s="32"/>
      <c r="H57" s="13"/>
      <c r="I57" s="12"/>
      <c r="J57" s="10"/>
      <c r="K57" s="12"/>
      <c r="L57" s="12"/>
      <c r="M57" s="14"/>
    </row>
    <row r="58" spans="2:13" x14ac:dyDescent="0.3">
      <c r="B58" s="160"/>
      <c r="C58" s="61">
        <v>3</v>
      </c>
      <c r="D58" s="133"/>
      <c r="E58" s="13"/>
      <c r="F58" s="12"/>
      <c r="G58" s="32"/>
      <c r="H58" s="13"/>
      <c r="I58" s="12"/>
      <c r="J58" s="10"/>
      <c r="K58" s="12"/>
      <c r="L58" s="12"/>
      <c r="M58" s="14"/>
    </row>
    <row r="59" spans="2:13" x14ac:dyDescent="0.3">
      <c r="B59" s="160"/>
      <c r="C59" s="81">
        <v>4</v>
      </c>
      <c r="D59" s="133"/>
      <c r="E59" s="13"/>
      <c r="F59" s="12"/>
      <c r="G59" s="32"/>
      <c r="H59" s="13"/>
      <c r="I59" s="12"/>
      <c r="J59" s="10"/>
      <c r="K59" s="12"/>
      <c r="L59" s="12"/>
      <c r="M59" s="14"/>
    </row>
    <row r="60" spans="2:13" x14ac:dyDescent="0.3">
      <c r="B60" s="160"/>
      <c r="C60" s="81">
        <v>5</v>
      </c>
      <c r="D60" s="133"/>
      <c r="E60" s="13"/>
      <c r="F60" s="12"/>
      <c r="G60" s="32"/>
      <c r="H60" s="13"/>
      <c r="I60" s="12"/>
      <c r="J60" s="10"/>
      <c r="K60" s="12"/>
      <c r="L60" s="12"/>
      <c r="M60" s="14"/>
    </row>
    <row r="61" spans="2:13" ht="15" thickBot="1" x14ac:dyDescent="0.35">
      <c r="B61" s="161"/>
      <c r="C61" s="84">
        <v>6</v>
      </c>
      <c r="D61" s="134"/>
      <c r="E61" s="15"/>
      <c r="F61" s="16"/>
      <c r="G61" s="33"/>
      <c r="H61" s="15"/>
      <c r="I61" s="16"/>
      <c r="J61" s="17"/>
      <c r="K61" s="16"/>
      <c r="L61" s="16"/>
      <c r="M61" s="18"/>
    </row>
    <row r="62" spans="2:13" x14ac:dyDescent="0.3">
      <c r="E62" s="46" t="s">
        <v>22</v>
      </c>
      <c r="F62" s="35"/>
      <c r="G62" s="35"/>
      <c r="K62" s="36" t="s">
        <v>22</v>
      </c>
      <c r="L62" s="35"/>
      <c r="M62" s="35"/>
    </row>
    <row r="63" spans="2:13" ht="15" thickBot="1" x14ac:dyDescent="0.35">
      <c r="E63" s="54"/>
      <c r="F63" s="55"/>
      <c r="G63" s="55"/>
      <c r="K63" s="54"/>
      <c r="L63" s="55"/>
      <c r="M63" s="55"/>
    </row>
    <row r="64" spans="2:13" ht="15" thickBot="1" x14ac:dyDescent="0.35">
      <c r="E64" s="72" t="s">
        <v>39</v>
      </c>
      <c r="F64" s="114"/>
      <c r="G64" s="115"/>
    </row>
    <row r="65" spans="2:9" ht="15" thickBot="1" x14ac:dyDescent="0.35">
      <c r="E65" s="150" t="s">
        <v>29</v>
      </c>
      <c r="F65" s="151"/>
      <c r="G65" s="152"/>
    </row>
    <row r="66" spans="2:9" ht="15" thickBot="1" x14ac:dyDescent="0.35">
      <c r="B66" s="87" t="s">
        <v>26</v>
      </c>
      <c r="C66" s="88" t="s">
        <v>21</v>
      </c>
      <c r="D66" s="76" t="s">
        <v>60</v>
      </c>
      <c r="E66" s="19" t="s">
        <v>12</v>
      </c>
      <c r="F66" s="11" t="s">
        <v>10</v>
      </c>
      <c r="G66" s="29" t="s">
        <v>11</v>
      </c>
    </row>
    <row r="67" spans="2:9" x14ac:dyDescent="0.3">
      <c r="B67" s="159">
        <v>2017</v>
      </c>
      <c r="C67" s="85">
        <v>1</v>
      </c>
      <c r="D67" s="77">
        <v>3910</v>
      </c>
      <c r="E67" s="30"/>
      <c r="F67" s="28"/>
      <c r="G67" s="31"/>
    </row>
    <row r="68" spans="2:9" x14ac:dyDescent="0.3">
      <c r="B68" s="160"/>
      <c r="C68" s="61">
        <v>2</v>
      </c>
      <c r="D68" s="77">
        <v>3860</v>
      </c>
      <c r="E68" s="13"/>
      <c r="F68" s="12"/>
      <c r="G68" s="32"/>
    </row>
    <row r="69" spans="2:9" x14ac:dyDescent="0.3">
      <c r="B69" s="160"/>
      <c r="C69" s="61">
        <v>3</v>
      </c>
      <c r="D69" s="77">
        <v>3760</v>
      </c>
      <c r="E69" s="13"/>
      <c r="F69" s="12"/>
      <c r="G69" s="32"/>
    </row>
    <row r="70" spans="2:9" x14ac:dyDescent="0.3">
      <c r="B70" s="160"/>
      <c r="C70" s="81">
        <v>4</v>
      </c>
      <c r="D70" s="78">
        <v>3830</v>
      </c>
      <c r="E70" s="13"/>
      <c r="F70" s="12"/>
      <c r="G70" s="32"/>
    </row>
    <row r="71" spans="2:9" x14ac:dyDescent="0.3">
      <c r="B71" s="160"/>
      <c r="C71" s="81">
        <v>5</v>
      </c>
      <c r="D71" s="78">
        <v>3890</v>
      </c>
      <c r="E71" s="13"/>
      <c r="F71" s="12"/>
      <c r="G71" s="32"/>
    </row>
    <row r="72" spans="2:9" x14ac:dyDescent="0.3">
      <c r="B72" s="160"/>
      <c r="C72" s="81">
        <v>6</v>
      </c>
      <c r="D72" s="78">
        <v>3920</v>
      </c>
      <c r="E72" s="13"/>
      <c r="F72" s="12"/>
      <c r="G72" s="32"/>
    </row>
    <row r="73" spans="2:9" x14ac:dyDescent="0.3">
      <c r="B73" s="160">
        <v>2018</v>
      </c>
      <c r="C73" s="85">
        <v>1</v>
      </c>
      <c r="D73" s="79">
        <v>4138</v>
      </c>
      <c r="E73" s="13"/>
      <c r="F73" s="12"/>
      <c r="G73" s="32"/>
    </row>
    <row r="74" spans="2:9" x14ac:dyDescent="0.3">
      <c r="B74" s="160"/>
      <c r="C74" s="61">
        <v>2</v>
      </c>
      <c r="D74" s="78">
        <v>4110</v>
      </c>
      <c r="E74" s="13"/>
      <c r="F74" s="12"/>
      <c r="G74" s="32"/>
    </row>
    <row r="75" spans="2:9" x14ac:dyDescent="0.3">
      <c r="B75" s="160"/>
      <c r="C75" s="61">
        <v>3</v>
      </c>
      <c r="D75" s="78">
        <v>3946</v>
      </c>
      <c r="E75" s="13"/>
      <c r="F75" s="12"/>
      <c r="G75" s="32"/>
    </row>
    <row r="76" spans="2:9" x14ac:dyDescent="0.3">
      <c r="B76" s="160"/>
      <c r="C76" s="81">
        <v>4</v>
      </c>
      <c r="D76" s="78">
        <v>4100</v>
      </c>
      <c r="E76" s="13"/>
      <c r="F76" s="12"/>
      <c r="G76" s="32"/>
      <c r="I76" s="60"/>
    </row>
    <row r="77" spans="2:9" x14ac:dyDescent="0.3">
      <c r="B77" s="160"/>
      <c r="C77" s="81">
        <v>5</v>
      </c>
      <c r="D77" s="78">
        <v>4210</v>
      </c>
      <c r="E77" s="13"/>
      <c r="F77" s="12"/>
      <c r="G77" s="32"/>
    </row>
    <row r="78" spans="2:9" x14ac:dyDescent="0.3">
      <c r="B78" s="160"/>
      <c r="C78" s="81">
        <v>6</v>
      </c>
      <c r="D78" s="80">
        <v>4350</v>
      </c>
      <c r="E78" s="13"/>
      <c r="F78" s="12"/>
      <c r="G78" s="32"/>
    </row>
    <row r="79" spans="2:9" x14ac:dyDescent="0.3">
      <c r="B79" s="160">
        <v>2019</v>
      </c>
      <c r="C79" s="85">
        <v>1</v>
      </c>
      <c r="D79" s="133"/>
      <c r="E79" s="13"/>
      <c r="F79" s="12"/>
      <c r="G79" s="32"/>
    </row>
    <row r="80" spans="2:9" x14ac:dyDescent="0.3">
      <c r="B80" s="160"/>
      <c r="C80" s="61">
        <v>2</v>
      </c>
      <c r="D80" s="133"/>
      <c r="E80" s="13"/>
      <c r="F80" s="12"/>
      <c r="G80" s="32"/>
    </row>
    <row r="81" spans="1:7" x14ac:dyDescent="0.3">
      <c r="B81" s="160"/>
      <c r="C81" s="61">
        <v>3</v>
      </c>
      <c r="D81" s="133"/>
      <c r="E81" s="13"/>
      <c r="F81" s="12"/>
      <c r="G81" s="32"/>
    </row>
    <row r="82" spans="1:7" x14ac:dyDescent="0.3">
      <c r="B82" s="160"/>
      <c r="C82" s="81">
        <v>4</v>
      </c>
      <c r="D82" s="133"/>
      <c r="E82" s="13"/>
      <c r="F82" s="12"/>
      <c r="G82" s="32"/>
    </row>
    <row r="83" spans="1:7" x14ac:dyDescent="0.3">
      <c r="B83" s="160"/>
      <c r="C83" s="81">
        <v>5</v>
      </c>
      <c r="D83" s="133"/>
      <c r="E83" s="13"/>
      <c r="F83" s="12"/>
      <c r="G83" s="32"/>
    </row>
    <row r="84" spans="1:7" ht="15" thickBot="1" x14ac:dyDescent="0.35">
      <c r="B84" s="161"/>
      <c r="C84" s="84">
        <v>6</v>
      </c>
      <c r="D84" s="134"/>
      <c r="E84" s="15"/>
      <c r="F84" s="16"/>
      <c r="G84" s="33"/>
    </row>
    <row r="85" spans="1:7" ht="15" thickBot="1" x14ac:dyDescent="0.35">
      <c r="E85" s="46" t="s">
        <v>22</v>
      </c>
      <c r="F85" s="67"/>
      <c r="G85" s="68"/>
    </row>
    <row r="86" spans="1:7" x14ac:dyDescent="0.3">
      <c r="A86" s="158" t="s">
        <v>28</v>
      </c>
      <c r="B86" s="158"/>
      <c r="C86" s="158"/>
    </row>
  </sheetData>
  <mergeCells count="17">
    <mergeCell ref="B44:B49"/>
    <mergeCell ref="A1:C1"/>
    <mergeCell ref="A18:B18"/>
    <mergeCell ref="A86:C86"/>
    <mergeCell ref="E65:G65"/>
    <mergeCell ref="E20:G20"/>
    <mergeCell ref="B50:B55"/>
    <mergeCell ref="B56:B61"/>
    <mergeCell ref="B67:B72"/>
    <mergeCell ref="B73:B78"/>
    <mergeCell ref="B79:B84"/>
    <mergeCell ref="H20:M20"/>
    <mergeCell ref="E42:G42"/>
    <mergeCell ref="H42:M42"/>
    <mergeCell ref="B22:B27"/>
    <mergeCell ref="B28:B33"/>
    <mergeCell ref="B34:B3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G20"/>
  <sheetViews>
    <sheetView workbookViewId="0">
      <selection activeCell="M19" sqref="M19"/>
    </sheetView>
  </sheetViews>
  <sheetFormatPr baseColWidth="10" defaultRowHeight="14.4" x14ac:dyDescent="0.3"/>
  <cols>
    <col min="4" max="4" width="16.109375" customWidth="1"/>
  </cols>
  <sheetData>
    <row r="1" spans="1:7" ht="18" x14ac:dyDescent="0.35">
      <c r="A1" s="145" t="s">
        <v>38</v>
      </c>
      <c r="B1" s="146"/>
      <c r="C1" s="146"/>
    </row>
    <row r="3" spans="1:7" x14ac:dyDescent="0.3">
      <c r="A3" s="96" t="s">
        <v>47</v>
      </c>
      <c r="B3" s="96"/>
    </row>
    <row r="4" spans="1:7" ht="15" thickBot="1" x14ac:dyDescent="0.35"/>
    <row r="5" spans="1:7" ht="18" customHeight="1" thickBot="1" x14ac:dyDescent="0.35">
      <c r="C5" s="116" t="s">
        <v>40</v>
      </c>
      <c r="D5" s="117" t="s">
        <v>41</v>
      </c>
      <c r="E5" s="117" t="s">
        <v>31</v>
      </c>
      <c r="F5" s="117" t="s">
        <v>37</v>
      </c>
      <c r="G5" s="118" t="s">
        <v>42</v>
      </c>
    </row>
    <row r="6" spans="1:7" ht="18" customHeight="1" x14ac:dyDescent="0.3">
      <c r="C6" s="162">
        <v>1</v>
      </c>
      <c r="D6" s="91" t="s">
        <v>43</v>
      </c>
      <c r="E6" s="93"/>
      <c r="F6" s="91"/>
      <c r="G6" s="92"/>
    </row>
    <row r="7" spans="1:7" ht="18" customHeight="1" x14ac:dyDescent="0.3">
      <c r="C7" s="163"/>
      <c r="D7" s="93" t="s">
        <v>45</v>
      </c>
      <c r="E7" s="93"/>
      <c r="F7" s="93"/>
      <c r="G7" s="83"/>
    </row>
    <row r="8" spans="1:7" ht="18" customHeight="1" x14ac:dyDescent="0.3">
      <c r="C8" s="163"/>
      <c r="D8" s="93" t="s">
        <v>44</v>
      </c>
      <c r="E8" s="93"/>
      <c r="F8" s="93"/>
      <c r="G8" s="83"/>
    </row>
    <row r="9" spans="1:7" ht="18" customHeight="1" x14ac:dyDescent="0.3">
      <c r="C9" s="163"/>
      <c r="D9" s="93" t="s">
        <v>46</v>
      </c>
      <c r="E9" s="93"/>
      <c r="F9" s="93"/>
      <c r="G9" s="83"/>
    </row>
    <row r="10" spans="1:7" ht="18" customHeight="1" thickBot="1" x14ac:dyDescent="0.35">
      <c r="C10" s="164"/>
      <c r="D10" s="93" t="s">
        <v>64</v>
      </c>
      <c r="E10" s="94"/>
      <c r="F10" s="94"/>
      <c r="G10" s="95"/>
    </row>
    <row r="11" spans="1:7" ht="18" customHeight="1" x14ac:dyDescent="0.3">
      <c r="C11" s="162">
        <v>2</v>
      </c>
      <c r="D11" s="91" t="s">
        <v>43</v>
      </c>
      <c r="E11" s="91"/>
      <c r="F11" s="91"/>
      <c r="G11" s="83"/>
    </row>
    <row r="12" spans="1:7" ht="18" customHeight="1" x14ac:dyDescent="0.3">
      <c r="C12" s="163"/>
      <c r="D12" s="93" t="s">
        <v>45</v>
      </c>
      <c r="E12" s="93"/>
      <c r="F12" s="93"/>
      <c r="G12" s="83"/>
    </row>
    <row r="13" spans="1:7" ht="18" customHeight="1" x14ac:dyDescent="0.3">
      <c r="C13" s="163"/>
      <c r="D13" s="93" t="s">
        <v>44</v>
      </c>
      <c r="E13" s="93"/>
      <c r="F13" s="93"/>
      <c r="G13" s="83"/>
    </row>
    <row r="14" spans="1:7" ht="18" customHeight="1" x14ac:dyDescent="0.3">
      <c r="C14" s="163"/>
      <c r="D14" s="93" t="s">
        <v>46</v>
      </c>
      <c r="E14" s="93"/>
      <c r="F14" s="93"/>
      <c r="G14" s="83"/>
    </row>
    <row r="15" spans="1:7" ht="18" customHeight="1" thickBot="1" x14ac:dyDescent="0.35">
      <c r="C15" s="164"/>
      <c r="D15" s="93" t="s">
        <v>65</v>
      </c>
      <c r="E15" s="94"/>
      <c r="F15" s="94"/>
      <c r="G15" s="95"/>
    </row>
    <row r="16" spans="1:7" ht="18" customHeight="1" x14ac:dyDescent="0.3">
      <c r="C16" s="162">
        <v>3</v>
      </c>
      <c r="D16" s="91" t="s">
        <v>43</v>
      </c>
      <c r="E16" s="91"/>
      <c r="F16" s="91"/>
      <c r="G16" s="92"/>
    </row>
    <row r="17" spans="3:7" ht="18" customHeight="1" x14ac:dyDescent="0.3">
      <c r="C17" s="163"/>
      <c r="D17" s="93" t="s">
        <v>45</v>
      </c>
      <c r="E17" s="93"/>
      <c r="F17" s="93"/>
      <c r="G17" s="83"/>
    </row>
    <row r="18" spans="3:7" ht="18" customHeight="1" x14ac:dyDescent="0.3">
      <c r="C18" s="163"/>
      <c r="D18" s="93" t="s">
        <v>44</v>
      </c>
      <c r="E18" s="93"/>
      <c r="F18" s="93"/>
      <c r="G18" s="83"/>
    </row>
    <row r="19" spans="3:7" ht="18" customHeight="1" x14ac:dyDescent="0.3">
      <c r="C19" s="163"/>
      <c r="D19" s="93" t="s">
        <v>46</v>
      </c>
      <c r="E19" s="93"/>
      <c r="F19" s="93"/>
      <c r="G19" s="83"/>
    </row>
    <row r="20" spans="3:7" ht="18" customHeight="1" thickBot="1" x14ac:dyDescent="0.35">
      <c r="C20" s="164"/>
      <c r="D20" s="94" t="s">
        <v>65</v>
      </c>
      <c r="E20" s="94"/>
      <c r="F20" s="94"/>
      <c r="G20" s="95"/>
    </row>
  </sheetData>
  <mergeCells count="4">
    <mergeCell ref="A1:C1"/>
    <mergeCell ref="C6:C10"/>
    <mergeCell ref="C11:C15"/>
    <mergeCell ref="C16:C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Equipe</vt:lpstr>
      <vt:lpstr>Exercice1</vt:lpstr>
      <vt:lpstr>Exercice2</vt:lpstr>
      <vt:lpstr>Exercice3_PRD_1</vt:lpstr>
      <vt:lpstr>Exercice3_PRD_2</vt:lpstr>
      <vt:lpstr>Exercice3_PRD_3</vt:lpstr>
      <vt:lpstr>Exercice3_Sommaire</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Bassem Bouslah</dc:creator>
  <cp:lastModifiedBy>andi podgorica</cp:lastModifiedBy>
  <dcterms:created xsi:type="dcterms:W3CDTF">2012-02-07T22:21:48Z</dcterms:created>
  <dcterms:modified xsi:type="dcterms:W3CDTF">2022-02-23T23:45:39Z</dcterms:modified>
</cp:coreProperties>
</file>