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LINEMA\ProjectSPK\SPK_MABAC\public\document\"/>
    </mc:Choice>
  </mc:AlternateContent>
  <xr:revisionPtr revIDLastSave="0" documentId="13_ncr:1_{9D7ECB31-9202-47AE-BC45-5948021477D6}" xr6:coauthVersionLast="47" xr6:coauthVersionMax="47" xr10:uidLastSave="{00000000-0000-0000-0000-000000000000}"/>
  <bookViews>
    <workbookView xWindow="-110" yWindow="-110" windowWidth="25820" windowHeight="13900" firstSheet="2" activeTab="2" xr2:uid="{4A401675-3470-4B93-976D-10605CEDC08E}"/>
  </bookViews>
  <sheets>
    <sheet name="Perhitungan Tugas Jobsheet" sheetId="2" state="hidden" r:id="rId1"/>
    <sheet name="Perhitungan MATERI PDF (2)" sheetId="4" state="hidden" r:id="rId2"/>
    <sheet name="Perhitungan MATERI PDF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34" i="1" s="1"/>
  <c r="F20" i="1"/>
  <c r="F33" i="1" s="1"/>
  <c r="F19" i="1"/>
  <c r="F32" i="1" s="1"/>
  <c r="F18" i="1"/>
  <c r="F17" i="1"/>
  <c r="F30" i="1" s="1"/>
  <c r="F16" i="1"/>
  <c r="F29" i="1"/>
  <c r="E35" i="1"/>
  <c r="D31" i="1"/>
  <c r="D32" i="1"/>
  <c r="D33" i="1"/>
  <c r="D34" i="1"/>
  <c r="D37" i="1"/>
  <c r="D38" i="1"/>
  <c r="C31" i="1"/>
  <c r="C32" i="1"/>
  <c r="C38" i="1"/>
  <c r="E25" i="1"/>
  <c r="E38" i="1" s="1"/>
  <c r="E24" i="1"/>
  <c r="E37" i="1" s="1"/>
  <c r="E23" i="1"/>
  <c r="E36" i="1" s="1"/>
  <c r="E22" i="1"/>
  <c r="E21" i="1"/>
  <c r="E34" i="1" s="1"/>
  <c r="E20" i="1"/>
  <c r="E33" i="1" s="1"/>
  <c r="E19" i="1"/>
  <c r="E32" i="1" s="1"/>
  <c r="E18" i="1"/>
  <c r="E31" i="1" s="1"/>
  <c r="E17" i="1"/>
  <c r="E30" i="1" s="1"/>
  <c r="E16" i="1"/>
  <c r="E29" i="1" s="1"/>
  <c r="D25" i="1"/>
  <c r="D24" i="1"/>
  <c r="D23" i="1"/>
  <c r="D36" i="1" s="1"/>
  <c r="D22" i="1"/>
  <c r="D35" i="1" s="1"/>
  <c r="D21" i="1"/>
  <c r="D20" i="1"/>
  <c r="D19" i="1"/>
  <c r="D18" i="1"/>
  <c r="D17" i="1"/>
  <c r="D30" i="1" s="1"/>
  <c r="D16" i="1"/>
  <c r="D29" i="1" s="1"/>
  <c r="C25" i="1"/>
  <c r="C24" i="1"/>
  <c r="C37" i="1" s="1"/>
  <c r="C23" i="1"/>
  <c r="C36" i="1" s="1"/>
  <c r="C22" i="1"/>
  <c r="C35" i="1" s="1"/>
  <c r="C21" i="1"/>
  <c r="C34" i="1" s="1"/>
  <c r="C20" i="1"/>
  <c r="C33" i="1" s="1"/>
  <c r="C19" i="1"/>
  <c r="C18" i="1"/>
  <c r="C17" i="1"/>
  <c r="C30" i="1" s="1"/>
  <c r="C16" i="1"/>
  <c r="C29" i="1" s="1"/>
  <c r="G15" i="4"/>
  <c r="G24" i="4" s="1"/>
  <c r="F15" i="4"/>
  <c r="F24" i="4" s="1"/>
  <c r="E15" i="4"/>
  <c r="E24" i="4" s="1"/>
  <c r="D15" i="4"/>
  <c r="D24" i="4" s="1"/>
  <c r="C15" i="4"/>
  <c r="C24" i="4" s="1"/>
  <c r="G14" i="4"/>
  <c r="G23" i="4" s="1"/>
  <c r="F14" i="4"/>
  <c r="F23" i="4" s="1"/>
  <c r="E14" i="4"/>
  <c r="E23" i="4" s="1"/>
  <c r="D14" i="4"/>
  <c r="D23" i="4" s="1"/>
  <c r="C14" i="4"/>
  <c r="C23" i="4" s="1"/>
  <c r="G13" i="4"/>
  <c r="G22" i="4" s="1"/>
  <c r="F13" i="4"/>
  <c r="F22" i="4" s="1"/>
  <c r="E13" i="4"/>
  <c r="E22" i="4" s="1"/>
  <c r="D13" i="4"/>
  <c r="D22" i="4" s="1"/>
  <c r="C13" i="4"/>
  <c r="C22" i="4" s="1"/>
  <c r="G12" i="4"/>
  <c r="G21" i="4" s="1"/>
  <c r="F12" i="4"/>
  <c r="F21" i="4" s="1"/>
  <c r="E12" i="4"/>
  <c r="E21" i="4" s="1"/>
  <c r="D12" i="4"/>
  <c r="D21" i="4" s="1"/>
  <c r="C12" i="4"/>
  <c r="C21" i="4" s="1"/>
  <c r="G11" i="4"/>
  <c r="G20" i="4" s="1"/>
  <c r="F11" i="4"/>
  <c r="F20" i="4" s="1"/>
  <c r="E11" i="4"/>
  <c r="E20" i="4" s="1"/>
  <c r="D11" i="4"/>
  <c r="D20" i="4" s="1"/>
  <c r="C11" i="4"/>
  <c r="C20" i="4" s="1"/>
  <c r="H47" i="2"/>
  <c r="H48" i="2"/>
  <c r="H49" i="2"/>
  <c r="H44" i="2"/>
  <c r="H45" i="2"/>
  <c r="H46" i="2"/>
  <c r="H43" i="2"/>
  <c r="H42" i="2"/>
  <c r="J33" i="2"/>
  <c r="J34" i="2"/>
  <c r="J35" i="2"/>
  <c r="J36" i="2"/>
  <c r="J37" i="2"/>
  <c r="J38" i="2"/>
  <c r="J39" i="2"/>
  <c r="J32" i="2"/>
  <c r="I33" i="2"/>
  <c r="I34" i="2"/>
  <c r="I35" i="2"/>
  <c r="I36" i="2"/>
  <c r="I37" i="2"/>
  <c r="I38" i="2"/>
  <c r="I39" i="2"/>
  <c r="I32" i="2"/>
  <c r="H33" i="2"/>
  <c r="H34" i="2"/>
  <c r="H35" i="2"/>
  <c r="H36" i="2"/>
  <c r="H37" i="2"/>
  <c r="H38" i="2"/>
  <c r="H39" i="2"/>
  <c r="H32" i="2"/>
  <c r="G33" i="2"/>
  <c r="G34" i="2"/>
  <c r="G35" i="2"/>
  <c r="G36" i="2"/>
  <c r="G37" i="2"/>
  <c r="G38" i="2"/>
  <c r="G39" i="2"/>
  <c r="G32" i="2"/>
  <c r="J18" i="2"/>
  <c r="J19" i="2"/>
  <c r="J20" i="2"/>
  <c r="J21" i="2"/>
  <c r="J22" i="2"/>
  <c r="J23" i="2"/>
  <c r="J28" i="2" s="1"/>
  <c r="J24" i="2"/>
  <c r="J17" i="2"/>
  <c r="I18" i="2"/>
  <c r="I19" i="2"/>
  <c r="I20" i="2"/>
  <c r="I21" i="2"/>
  <c r="I22" i="2"/>
  <c r="I23" i="2"/>
  <c r="I24" i="2"/>
  <c r="I17" i="2"/>
  <c r="H18" i="2"/>
  <c r="H19" i="2"/>
  <c r="H20" i="2"/>
  <c r="H21" i="2"/>
  <c r="H22" i="2"/>
  <c r="H23" i="2"/>
  <c r="H24" i="2"/>
  <c r="H17" i="2"/>
  <c r="G18" i="2"/>
  <c r="G28" i="2" s="1"/>
  <c r="G19" i="2"/>
  <c r="G20" i="2"/>
  <c r="G21" i="2"/>
  <c r="G22" i="2"/>
  <c r="G23" i="2"/>
  <c r="G24" i="2"/>
  <c r="G17" i="2"/>
  <c r="P7" i="2"/>
  <c r="P8" i="2"/>
  <c r="P9" i="2"/>
  <c r="P10" i="2"/>
  <c r="P11" i="2"/>
  <c r="P12" i="2"/>
  <c r="P13" i="2"/>
  <c r="P6" i="2"/>
  <c r="O7" i="2"/>
  <c r="O8" i="2"/>
  <c r="O9" i="2"/>
  <c r="O10" i="2"/>
  <c r="O11" i="2"/>
  <c r="O12" i="2"/>
  <c r="O13" i="2"/>
  <c r="O6" i="2"/>
  <c r="N7" i="2"/>
  <c r="N8" i="2"/>
  <c r="N9" i="2"/>
  <c r="N10" i="2"/>
  <c r="N11" i="2"/>
  <c r="N12" i="2"/>
  <c r="N13" i="2"/>
  <c r="N6" i="2"/>
  <c r="M7" i="2"/>
  <c r="M8" i="2"/>
  <c r="M9" i="2"/>
  <c r="M10" i="2"/>
  <c r="M11" i="2"/>
  <c r="M12" i="2"/>
  <c r="M13" i="2"/>
  <c r="M6" i="2"/>
  <c r="E42" i="1" l="1"/>
  <c r="D42" i="1"/>
  <c r="D52" i="1" s="1"/>
  <c r="C42" i="1"/>
  <c r="C53" i="1" s="1"/>
  <c r="E54" i="1"/>
  <c r="E47" i="1"/>
  <c r="E48" i="1"/>
  <c r="E55" i="1"/>
  <c r="E49" i="1"/>
  <c r="E51" i="1"/>
  <c r="D54" i="1"/>
  <c r="E50" i="1"/>
  <c r="D55" i="1"/>
  <c r="D48" i="1"/>
  <c r="D49" i="1"/>
  <c r="D50" i="1"/>
  <c r="D51" i="1"/>
  <c r="E53" i="1"/>
  <c r="D53" i="1"/>
  <c r="E52" i="1"/>
  <c r="C50" i="1"/>
  <c r="C51" i="1"/>
  <c r="C52" i="1"/>
  <c r="C47" i="1"/>
  <c r="C48" i="1"/>
  <c r="C49" i="1"/>
  <c r="C55" i="1"/>
  <c r="F36" i="1"/>
  <c r="F31" i="1"/>
  <c r="F37" i="1"/>
  <c r="F35" i="1"/>
  <c r="F42" i="1" s="1"/>
  <c r="F38" i="1"/>
  <c r="G28" i="4"/>
  <c r="G35" i="4" s="1"/>
  <c r="D28" i="4"/>
  <c r="D34" i="4" s="1"/>
  <c r="E28" i="4"/>
  <c r="E36" i="4" s="1"/>
  <c r="F28" i="4"/>
  <c r="F33" i="4" s="1"/>
  <c r="C28" i="4"/>
  <c r="C37" i="4" s="1"/>
  <c r="I28" i="2"/>
  <c r="H28" i="2"/>
  <c r="C54" i="1" l="1"/>
  <c r="D47" i="1"/>
  <c r="F51" i="1"/>
  <c r="F49" i="1"/>
  <c r="F47" i="1"/>
  <c r="F50" i="1"/>
  <c r="D62" i="1" s="1"/>
  <c r="D63" i="1"/>
  <c r="F48" i="1"/>
  <c r="D60" i="1" s="1"/>
  <c r="D59" i="1"/>
  <c r="D66" i="1"/>
  <c r="F52" i="1"/>
  <c r="D64" i="1" s="1"/>
  <c r="F53" i="1"/>
  <c r="D65" i="1" s="1"/>
  <c r="F55" i="1"/>
  <c r="D67" i="1" s="1"/>
  <c r="F54" i="1"/>
  <c r="D61" i="1"/>
  <c r="D36" i="4"/>
  <c r="G34" i="4"/>
  <c r="D37" i="4"/>
  <c r="E44" i="4" s="1"/>
  <c r="F34" i="4"/>
  <c r="E33" i="4"/>
  <c r="G36" i="4"/>
  <c r="F36" i="4"/>
  <c r="D33" i="4"/>
  <c r="C34" i="4"/>
  <c r="E41" i="4" s="1"/>
  <c r="E37" i="4"/>
  <c r="G37" i="4"/>
  <c r="F35" i="4"/>
  <c r="G33" i="4"/>
  <c r="C33" i="4"/>
  <c r="F37" i="4"/>
  <c r="D35" i="4"/>
  <c r="E34" i="4"/>
  <c r="C36" i="4"/>
  <c r="E43" i="4" s="1"/>
  <c r="E35" i="4"/>
  <c r="C35" i="4"/>
  <c r="C46" i="1" l="1"/>
  <c r="D46" i="1"/>
  <c r="E42" i="4"/>
  <c r="E40" i="4"/>
  <c r="E46" i="1" l="1"/>
  <c r="F46" i="1"/>
  <c r="D58" i="1" l="1"/>
</calcChain>
</file>

<file path=xl/sharedStrings.xml><?xml version="1.0" encoding="utf-8"?>
<sst xmlns="http://schemas.openxmlformats.org/spreadsheetml/2006/main" count="265" uniqueCount="72">
  <si>
    <t>A1</t>
  </si>
  <si>
    <t>A2</t>
  </si>
  <si>
    <t>A3</t>
  </si>
  <si>
    <t>A4</t>
  </si>
  <si>
    <t>A5</t>
  </si>
  <si>
    <t>C1</t>
  </si>
  <si>
    <t>C2</t>
  </si>
  <si>
    <t>C3</t>
  </si>
  <si>
    <t>C4</t>
  </si>
  <si>
    <t>C5</t>
  </si>
  <si>
    <t>Matriks keputusan awal (X)</t>
  </si>
  <si>
    <t>Normalisasi elemen matriks awal (X)</t>
  </si>
  <si>
    <t>Perhitungan elemen matriks tertimbang (V)</t>
  </si>
  <si>
    <t>Penentuan matriks area perkiraan perbatasan (G)</t>
  </si>
  <si>
    <t>G</t>
  </si>
  <si>
    <t>Penentuan matriks jarak alternatif dari daerah perkiraan perbatasan (Q)</t>
  </si>
  <si>
    <t>Q</t>
  </si>
  <si>
    <t>V</t>
  </si>
  <si>
    <t>X</t>
  </si>
  <si>
    <t>Perangkingan alternatif (S)</t>
  </si>
  <si>
    <t>Rank 1</t>
  </si>
  <si>
    <t>Rank2</t>
  </si>
  <si>
    <t>Rankk 3</t>
  </si>
  <si>
    <t>Rank 4</t>
  </si>
  <si>
    <t>Rank 5</t>
  </si>
  <si>
    <t>STUDI KASUS: PENILAIAN DESA</t>
  </si>
  <si>
    <t>Code</t>
  </si>
  <si>
    <t>Kriteria</t>
  </si>
  <si>
    <t>Bobot</t>
  </si>
  <si>
    <t>Pendidikan masyarakat</t>
  </si>
  <si>
    <t>Kesehatan masyarakat</t>
  </si>
  <si>
    <t>Ekonomi masyarakat</t>
  </si>
  <si>
    <t>Pemberdayaan kesejahteraan keluarga</t>
  </si>
  <si>
    <t>BOBOT SETIAP KRITERIA</t>
  </si>
  <si>
    <t>Matriks Keputusan</t>
  </si>
  <si>
    <t>D1</t>
  </si>
  <si>
    <t>D2</t>
  </si>
  <si>
    <t>D3</t>
  </si>
  <si>
    <t>D4</t>
  </si>
  <si>
    <t>D5</t>
  </si>
  <si>
    <t>D6</t>
  </si>
  <si>
    <t>D7</t>
  </si>
  <si>
    <t>D8</t>
  </si>
  <si>
    <t>Rank 2</t>
  </si>
  <si>
    <t>Rank 3</t>
  </si>
  <si>
    <t>Rank 6</t>
  </si>
  <si>
    <t>Rank 7</t>
  </si>
  <si>
    <t>Rank 8</t>
  </si>
  <si>
    <t>Ranking</t>
  </si>
  <si>
    <t>A6</t>
  </si>
  <si>
    <t>A7</t>
  </si>
  <si>
    <t>A8</t>
  </si>
  <si>
    <t>A9</t>
  </si>
  <si>
    <t>A10</t>
  </si>
  <si>
    <t>S</t>
  </si>
  <si>
    <t>C1 -&gt; Pendidikan = Benefit</t>
  </si>
  <si>
    <t>C2 -&gt; Masa Kerja = Benefit</t>
  </si>
  <si>
    <t>C3 -&gt; Absensi = Benefit</t>
  </si>
  <si>
    <t>C4 -&gt; Tanggung Jawab = Benefit</t>
  </si>
  <si>
    <t>ALT</t>
  </si>
  <si>
    <t>TOTAL NILAI</t>
  </si>
  <si>
    <t>Nama  ALT</t>
  </si>
  <si>
    <t>Awen</t>
  </si>
  <si>
    <t>Aichin</t>
  </si>
  <si>
    <t>Johan Winata</t>
  </si>
  <si>
    <t>Achen</t>
  </si>
  <si>
    <t>Akpin</t>
  </si>
  <si>
    <t>Suliasis Wati</t>
  </si>
  <si>
    <t>Suliem Lee</t>
  </si>
  <si>
    <t>Aceng Nai</t>
  </si>
  <si>
    <t>Septianus</t>
  </si>
  <si>
    <t>Limson 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</si>
</sst>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64" fontId="0" fillId="4" borderId="1" xfId="0" applyNumberFormat="1" applyFill="1" applyBorder="1"/>
    <xf numFmtId="0" fontId="0" fillId="0" borderId="2" xfId="0" applyBorder="1" applyAlignment="1">
      <alignment horizontal="center" vertical="center"/>
    </xf>
    <xf numFmtId="0" fontId="0" fillId="2" borderId="1" xfId="0" applyFill="1" applyBorder="1"/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6" borderId="1" xfId="0" applyFill="1" applyBorder="1"/>
    <xf numFmtId="0" fontId="0" fillId="5" borderId="1" xfId="0" applyFill="1" applyBorder="1"/>
    <xf numFmtId="0" fontId="0" fillId="7" borderId="1" xfId="0" applyFill="1" applyBorder="1"/>
    <xf numFmtId="0" fontId="3" fillId="0" borderId="1" xfId="0" applyFont="1" applyBorder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2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9</xdr:row>
      <xdr:rowOff>0</xdr:rowOff>
    </xdr:from>
    <xdr:to>
      <xdr:col>3</xdr:col>
      <xdr:colOff>596900</xdr:colOff>
      <xdr:row>16</xdr:row>
      <xdr:rowOff>58671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DC8868-F773-0D04-0133-776F9B4CCF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1657350"/>
          <a:ext cx="3886200" cy="13477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139700</xdr:colOff>
      <xdr:row>7</xdr:row>
      <xdr:rowOff>152401</xdr:rowOff>
    </xdr:from>
    <xdr:to>
      <xdr:col>9</xdr:col>
      <xdr:colOff>598566</xdr:colOff>
      <xdr:row>14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54B08D-82D8-4D0F-B1F6-EA37588C1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5000" y="1441451"/>
          <a:ext cx="1678066" cy="1308099"/>
        </a:xfrm>
        <a:prstGeom prst="rect">
          <a:avLst/>
        </a:prstGeom>
      </xdr:spPr>
    </xdr:pic>
    <xdr:clientData/>
  </xdr:twoCellAnchor>
  <xdr:twoCellAnchor editAs="oneCell">
    <xdr:from>
      <xdr:col>7</xdr:col>
      <xdr:colOff>266700</xdr:colOff>
      <xdr:row>0</xdr:row>
      <xdr:rowOff>69851</xdr:rowOff>
    </xdr:from>
    <xdr:to>
      <xdr:col>12</xdr:col>
      <xdr:colOff>387350</xdr:colOff>
      <xdr:row>7</xdr:row>
      <xdr:rowOff>46135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CC9406-1638-4F28-BBBB-9B8D6E30E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0" y="69851"/>
          <a:ext cx="3168650" cy="1265334"/>
        </a:xfrm>
        <a:prstGeom prst="rect">
          <a:avLst/>
        </a:prstGeom>
      </xdr:spPr>
    </xdr:pic>
    <xdr:clientData/>
  </xdr:twoCellAnchor>
  <xdr:twoCellAnchor editAs="oneCell">
    <xdr:from>
      <xdr:col>12</xdr:col>
      <xdr:colOff>400051</xdr:colOff>
      <xdr:row>0</xdr:row>
      <xdr:rowOff>0</xdr:rowOff>
    </xdr:from>
    <xdr:to>
      <xdr:col>15</xdr:col>
      <xdr:colOff>495301</xdr:colOff>
      <xdr:row>7</xdr:row>
      <xdr:rowOff>34535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C104EFB-2FD5-4724-B8ED-BCF5A7986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53351" y="0"/>
          <a:ext cx="1924050" cy="1323585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18</xdr:row>
      <xdr:rowOff>107950</xdr:rowOff>
    </xdr:from>
    <xdr:to>
      <xdr:col>10</xdr:col>
      <xdr:colOff>571619</xdr:colOff>
      <xdr:row>22</xdr:row>
      <xdr:rowOff>120689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C64843-C782-4E83-BFE5-215AF46A2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81500" y="3422650"/>
          <a:ext cx="2324219" cy="749339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133351</xdr:colOff>
      <xdr:row>24</xdr:row>
      <xdr:rowOff>133350</xdr:rowOff>
    </xdr:from>
    <xdr:to>
      <xdr:col>10</xdr:col>
      <xdr:colOff>577851</xdr:colOff>
      <xdr:row>29</xdr:row>
      <xdr:rowOff>35212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7EB2121-6933-4210-B2E1-F66BC399C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38651" y="4552950"/>
          <a:ext cx="2273300" cy="822612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127001</xdr:colOff>
      <xdr:row>32</xdr:row>
      <xdr:rowOff>12700</xdr:rowOff>
    </xdr:from>
    <xdr:to>
      <xdr:col>11</xdr:col>
      <xdr:colOff>95251</xdr:colOff>
      <xdr:row>35</xdr:row>
      <xdr:rowOff>160461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EDCB65C-C4D2-4414-A62C-5D844D3117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32301" y="6140450"/>
          <a:ext cx="2406650" cy="70021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38</xdr:row>
      <xdr:rowOff>323850</xdr:rowOff>
    </xdr:from>
    <xdr:to>
      <xdr:col>10</xdr:col>
      <xdr:colOff>285883</xdr:colOff>
      <xdr:row>42</xdr:row>
      <xdr:rowOff>146090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DCC0C32-7E9B-433C-B379-1BFCB9831B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35400" y="7556500"/>
          <a:ext cx="2584583" cy="7747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139700</xdr:colOff>
      <xdr:row>7</xdr:row>
      <xdr:rowOff>152401</xdr:rowOff>
    </xdr:from>
    <xdr:to>
      <xdr:col>9</xdr:col>
      <xdr:colOff>598566</xdr:colOff>
      <xdr:row>14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6238D5-B114-6439-BE38-6ABA0F7FE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06900" y="1441451"/>
          <a:ext cx="1678066" cy="1308099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18</xdr:row>
      <xdr:rowOff>107950</xdr:rowOff>
    </xdr:from>
    <xdr:to>
      <xdr:col>10</xdr:col>
      <xdr:colOff>571619</xdr:colOff>
      <xdr:row>22</xdr:row>
      <xdr:rowOff>120689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D12662-ADF8-CB4D-6D92-7FBDC1696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500" y="3422650"/>
          <a:ext cx="2324219" cy="749339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133351</xdr:colOff>
      <xdr:row>24</xdr:row>
      <xdr:rowOff>133350</xdr:rowOff>
    </xdr:from>
    <xdr:to>
      <xdr:col>10</xdr:col>
      <xdr:colOff>577851</xdr:colOff>
      <xdr:row>29</xdr:row>
      <xdr:rowOff>35212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2298AB6-C73D-50EF-476A-9296B1251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38651" y="4552950"/>
          <a:ext cx="2273300" cy="822612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127001</xdr:colOff>
      <xdr:row>32</xdr:row>
      <xdr:rowOff>12700</xdr:rowOff>
    </xdr:from>
    <xdr:to>
      <xdr:col>11</xdr:col>
      <xdr:colOff>95252</xdr:colOff>
      <xdr:row>35</xdr:row>
      <xdr:rowOff>160461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685DFE2-279D-6569-807D-61C2A3E52E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32301" y="6140450"/>
          <a:ext cx="2406650" cy="70021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38</xdr:row>
      <xdr:rowOff>323850</xdr:rowOff>
    </xdr:from>
    <xdr:to>
      <xdr:col>10</xdr:col>
      <xdr:colOff>285883</xdr:colOff>
      <xdr:row>42</xdr:row>
      <xdr:rowOff>146090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A5409F-AA73-7508-0C70-201EB0132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35400" y="7556500"/>
          <a:ext cx="2584583" cy="774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38987-F9EC-4CE4-98EE-D1DA055FDB7A}">
  <dimension ref="B2:Q49"/>
  <sheetViews>
    <sheetView workbookViewId="0">
      <selection activeCell="C23" sqref="C23"/>
    </sheetView>
  </sheetViews>
  <sheetFormatPr defaultRowHeight="14.5" x14ac:dyDescent="0.35"/>
  <cols>
    <col min="3" max="3" width="32.6328125" customWidth="1"/>
    <col min="7" max="7" width="9.26953125" bestFit="1" customWidth="1"/>
    <col min="10" max="10" width="9.26953125" bestFit="1" customWidth="1"/>
  </cols>
  <sheetData>
    <row r="2" spans="2:17" x14ac:dyDescent="0.35">
      <c r="B2" s="22" t="s">
        <v>25</v>
      </c>
      <c r="C2" s="22"/>
      <c r="D2" s="22"/>
    </row>
    <row r="3" spans="2:17" x14ac:dyDescent="0.35">
      <c r="C3" s="1" t="s">
        <v>33</v>
      </c>
    </row>
    <row r="4" spans="2:17" x14ac:dyDescent="0.35">
      <c r="B4" s="4" t="s">
        <v>26</v>
      </c>
      <c r="C4" s="4" t="s">
        <v>27</v>
      </c>
      <c r="D4" s="4" t="s">
        <v>28</v>
      </c>
      <c r="E4" s="29" t="s">
        <v>18</v>
      </c>
      <c r="F4" s="23" t="s">
        <v>34</v>
      </c>
      <c r="G4" s="23"/>
      <c r="H4" s="23"/>
      <c r="I4" s="23"/>
      <c r="J4" s="23"/>
      <c r="K4" s="29" t="s">
        <v>18</v>
      </c>
      <c r="L4" s="23" t="s">
        <v>11</v>
      </c>
      <c r="M4" s="23"/>
      <c r="N4" s="23"/>
      <c r="O4" s="23"/>
      <c r="P4" s="26"/>
      <c r="Q4" s="10"/>
    </row>
    <row r="5" spans="2:17" x14ac:dyDescent="0.35">
      <c r="B5" s="6" t="s">
        <v>5</v>
      </c>
      <c r="C5" s="6" t="s">
        <v>29</v>
      </c>
      <c r="D5" s="6">
        <v>0.25</v>
      </c>
      <c r="E5" s="29"/>
      <c r="F5" s="3"/>
      <c r="G5" s="4" t="s">
        <v>5</v>
      </c>
      <c r="H5" s="4" t="s">
        <v>6</v>
      </c>
      <c r="I5" s="4" t="s">
        <v>7</v>
      </c>
      <c r="J5" s="4" t="s">
        <v>8</v>
      </c>
      <c r="K5" s="29"/>
      <c r="L5" s="6"/>
      <c r="M5" s="4" t="s">
        <v>5</v>
      </c>
      <c r="N5" s="4" t="s">
        <v>6</v>
      </c>
      <c r="O5" s="4" t="s">
        <v>7</v>
      </c>
      <c r="P5" s="4" t="s">
        <v>8</v>
      </c>
    </row>
    <row r="6" spans="2:17" x14ac:dyDescent="0.35">
      <c r="B6" s="6" t="s">
        <v>6</v>
      </c>
      <c r="C6" s="6" t="s">
        <v>30</v>
      </c>
      <c r="D6" s="6">
        <v>0.3</v>
      </c>
      <c r="F6" s="3" t="s">
        <v>35</v>
      </c>
      <c r="G6" s="3">
        <v>90</v>
      </c>
      <c r="H6" s="3">
        <v>81</v>
      </c>
      <c r="I6" s="3">
        <v>89</v>
      </c>
      <c r="J6" s="3">
        <v>77</v>
      </c>
      <c r="L6" s="3" t="s">
        <v>35</v>
      </c>
      <c r="M6" s="7">
        <f>(G6-MIN($G$6:$G$13))/(MAX($G$6:$G$13)-MIN($G$6:$G$13))</f>
        <v>0.81481481481481477</v>
      </c>
      <c r="N6" s="7">
        <f>(H6-MIN($H$6:$H$13))/(MAX($H$6:$H$13)-MIN($H$6:$H$13))</f>
        <v>0.75</v>
      </c>
      <c r="O6" s="7">
        <f>(I6-MIN($I$6:$I$13))/(MAX($I$6:$I$13)-MIN($I$6:$I$13))</f>
        <v>1</v>
      </c>
      <c r="P6" s="7">
        <f>(J6-MIN($J$6:$J$13))/(MAX($J$6:$J$13)-MIN($J$6:$J$13))</f>
        <v>0</v>
      </c>
    </row>
    <row r="7" spans="2:17" x14ac:dyDescent="0.35">
      <c r="B7" s="6" t="s">
        <v>7</v>
      </c>
      <c r="C7" s="6" t="s">
        <v>31</v>
      </c>
      <c r="D7" s="6">
        <v>0.25</v>
      </c>
      <c r="F7" s="3" t="s">
        <v>36</v>
      </c>
      <c r="G7" s="3">
        <v>70</v>
      </c>
      <c r="H7" s="3">
        <v>80</v>
      </c>
      <c r="I7" s="3">
        <v>80</v>
      </c>
      <c r="J7" s="3">
        <v>85</v>
      </c>
      <c r="L7" s="3" t="s">
        <v>36</v>
      </c>
      <c r="M7" s="7">
        <f t="shared" ref="M7:M13" si="0">(G7-MIN($G$6:$G$13))/(MAX($G$6:$G$13)-MIN($G$6:$G$13))</f>
        <v>7.407407407407407E-2</v>
      </c>
      <c r="N7" s="7">
        <f t="shared" ref="N7:N13" si="1">(H7-MIN($H$6:$H$13))/(MAX($H$6:$H$13)-MIN($H$6:$H$13))</f>
        <v>0.6875</v>
      </c>
      <c r="O7" s="7">
        <f t="shared" ref="O7:O13" si="2">(I7-MIN($I$6:$I$13))/(MAX($I$6:$I$13)-MIN($I$6:$I$13))</f>
        <v>0.35714285714285715</v>
      </c>
      <c r="P7" s="7">
        <f t="shared" ref="P7:P13" si="3">(J7-MIN($J$6:$J$13))/(MAX($J$6:$J$13)-MIN($J$6:$J$13))</f>
        <v>0.8</v>
      </c>
    </row>
    <row r="8" spans="2:17" x14ac:dyDescent="0.35">
      <c r="B8" s="6" t="s">
        <v>8</v>
      </c>
      <c r="C8" s="6" t="s">
        <v>32</v>
      </c>
      <c r="D8" s="6">
        <v>0.2</v>
      </c>
      <c r="F8" s="3" t="s">
        <v>37</v>
      </c>
      <c r="G8" s="3">
        <v>85</v>
      </c>
      <c r="H8" s="3">
        <v>69</v>
      </c>
      <c r="I8" s="3">
        <v>78</v>
      </c>
      <c r="J8" s="3">
        <v>80</v>
      </c>
      <c r="L8" s="3" t="s">
        <v>37</v>
      </c>
      <c r="M8" s="7">
        <f t="shared" si="0"/>
        <v>0.62962962962962965</v>
      </c>
      <c r="N8" s="7">
        <f t="shared" si="1"/>
        <v>0</v>
      </c>
      <c r="O8" s="7">
        <f t="shared" si="2"/>
        <v>0.21428571428571427</v>
      </c>
      <c r="P8" s="7">
        <f t="shared" si="3"/>
        <v>0.3</v>
      </c>
    </row>
    <row r="9" spans="2:17" x14ac:dyDescent="0.35">
      <c r="F9" s="3" t="s">
        <v>38</v>
      </c>
      <c r="G9" s="3">
        <v>95</v>
      </c>
      <c r="H9" s="3">
        <v>80</v>
      </c>
      <c r="I9" s="3">
        <v>83</v>
      </c>
      <c r="J9" s="3">
        <v>80</v>
      </c>
      <c r="L9" s="3" t="s">
        <v>38</v>
      </c>
      <c r="M9" s="7">
        <f t="shared" si="0"/>
        <v>1</v>
      </c>
      <c r="N9" s="7">
        <f t="shared" si="1"/>
        <v>0.6875</v>
      </c>
      <c r="O9" s="7">
        <f t="shared" si="2"/>
        <v>0.5714285714285714</v>
      </c>
      <c r="P9" s="7">
        <f t="shared" si="3"/>
        <v>0.3</v>
      </c>
    </row>
    <row r="10" spans="2:17" x14ac:dyDescent="0.35">
      <c r="F10" s="3" t="s">
        <v>39</v>
      </c>
      <c r="G10" s="3">
        <v>82</v>
      </c>
      <c r="H10" s="3">
        <v>75</v>
      </c>
      <c r="I10" s="3">
        <v>85</v>
      </c>
      <c r="J10" s="3">
        <v>82</v>
      </c>
      <c r="L10" s="3" t="s">
        <v>39</v>
      </c>
      <c r="M10" s="7">
        <f t="shared" si="0"/>
        <v>0.51851851851851849</v>
      </c>
      <c r="N10" s="7">
        <f t="shared" si="1"/>
        <v>0.375</v>
      </c>
      <c r="O10" s="7">
        <f t="shared" si="2"/>
        <v>0.7142857142857143</v>
      </c>
      <c r="P10" s="7">
        <f t="shared" si="3"/>
        <v>0.5</v>
      </c>
    </row>
    <row r="11" spans="2:17" x14ac:dyDescent="0.35">
      <c r="F11" s="3" t="s">
        <v>40</v>
      </c>
      <c r="G11" s="3">
        <v>76</v>
      </c>
      <c r="H11" s="3">
        <v>85</v>
      </c>
      <c r="I11" s="3">
        <v>80</v>
      </c>
      <c r="J11" s="3">
        <v>87</v>
      </c>
      <c r="L11" s="3" t="s">
        <v>40</v>
      </c>
      <c r="M11" s="7">
        <f t="shared" si="0"/>
        <v>0.29629629629629628</v>
      </c>
      <c r="N11" s="7">
        <f t="shared" si="1"/>
        <v>1</v>
      </c>
      <c r="O11" s="7">
        <f t="shared" si="2"/>
        <v>0.35714285714285715</v>
      </c>
      <c r="P11" s="7">
        <f t="shared" si="3"/>
        <v>1</v>
      </c>
    </row>
    <row r="12" spans="2:17" x14ac:dyDescent="0.35">
      <c r="F12" s="12" t="s">
        <v>41</v>
      </c>
      <c r="G12" s="3">
        <v>72</v>
      </c>
      <c r="H12" s="3">
        <v>80</v>
      </c>
      <c r="I12" s="3">
        <v>75</v>
      </c>
      <c r="J12" s="3">
        <v>78</v>
      </c>
      <c r="L12" s="3" t="s">
        <v>41</v>
      </c>
      <c r="M12" s="7">
        <f t="shared" si="0"/>
        <v>0.14814814814814814</v>
      </c>
      <c r="N12" s="7">
        <f t="shared" si="1"/>
        <v>0.6875</v>
      </c>
      <c r="O12" s="7">
        <f t="shared" si="2"/>
        <v>0</v>
      </c>
      <c r="P12" s="7">
        <f t="shared" si="3"/>
        <v>0.1</v>
      </c>
    </row>
    <row r="13" spans="2:17" x14ac:dyDescent="0.35">
      <c r="F13" s="3" t="s">
        <v>42</v>
      </c>
      <c r="G13" s="3">
        <v>68</v>
      </c>
      <c r="H13" s="3">
        <v>72</v>
      </c>
      <c r="I13" s="3">
        <v>79</v>
      </c>
      <c r="J13" s="3">
        <v>86</v>
      </c>
      <c r="L13" s="3" t="s">
        <v>42</v>
      </c>
      <c r="M13" s="7">
        <f t="shared" si="0"/>
        <v>0</v>
      </c>
      <c r="N13" s="7">
        <f t="shared" si="1"/>
        <v>0.1875</v>
      </c>
      <c r="O13" s="7">
        <f t="shared" si="2"/>
        <v>0.2857142857142857</v>
      </c>
      <c r="P13" s="7">
        <f t="shared" si="3"/>
        <v>0.9</v>
      </c>
    </row>
    <row r="14" spans="2:17" x14ac:dyDescent="0.35">
      <c r="F14" s="1"/>
    </row>
    <row r="15" spans="2:17" x14ac:dyDescent="0.35">
      <c r="E15" s="28" t="s">
        <v>17</v>
      </c>
      <c r="F15" s="26" t="s">
        <v>12</v>
      </c>
      <c r="G15" s="27"/>
      <c r="H15" s="27"/>
      <c r="I15" s="27"/>
      <c r="J15" s="27"/>
      <c r="K15" s="10"/>
    </row>
    <row r="16" spans="2:17" x14ac:dyDescent="0.35">
      <c r="E16" s="28"/>
      <c r="F16" s="3"/>
      <c r="G16" s="4" t="s">
        <v>5</v>
      </c>
      <c r="H16" s="4" t="s">
        <v>6</v>
      </c>
      <c r="I16" s="4" t="s">
        <v>7</v>
      </c>
      <c r="J16" s="4" t="s">
        <v>8</v>
      </c>
    </row>
    <row r="17" spans="5:11" x14ac:dyDescent="0.35">
      <c r="F17" s="3" t="s">
        <v>35</v>
      </c>
      <c r="G17" s="7">
        <f>(0.25*M6)+0.25</f>
        <v>0.45370370370370372</v>
      </c>
      <c r="H17" s="7">
        <f>(0.3*N6)+0.3</f>
        <v>0.52499999999999991</v>
      </c>
      <c r="I17" s="7">
        <f>(0.25*O6)+0.25</f>
        <v>0.5</v>
      </c>
      <c r="J17" s="7">
        <f>(0.2*P6)+0.2</f>
        <v>0.2</v>
      </c>
    </row>
    <row r="18" spans="5:11" x14ac:dyDescent="0.35">
      <c r="F18" s="3" t="s">
        <v>36</v>
      </c>
      <c r="G18" s="7">
        <f t="shared" ref="G18:G24" si="4">(0.25*M7)+0.25</f>
        <v>0.26851851851851849</v>
      </c>
      <c r="H18" s="7">
        <f t="shared" ref="H18:H24" si="5">(0.3*N7)+0.3</f>
        <v>0.50624999999999998</v>
      </c>
      <c r="I18" s="7">
        <f t="shared" ref="I18:I24" si="6">(0.25*O7)+0.25</f>
        <v>0.3392857142857143</v>
      </c>
      <c r="J18" s="7">
        <f t="shared" ref="J18:J24" si="7">(0.2*P7)+0.2</f>
        <v>0.36000000000000004</v>
      </c>
    </row>
    <row r="19" spans="5:11" x14ac:dyDescent="0.35">
      <c r="F19" s="3" t="s">
        <v>37</v>
      </c>
      <c r="G19" s="7">
        <f t="shared" si="4"/>
        <v>0.40740740740740744</v>
      </c>
      <c r="H19" s="7">
        <f t="shared" si="5"/>
        <v>0.3</v>
      </c>
      <c r="I19" s="7">
        <f t="shared" si="6"/>
        <v>0.30357142857142855</v>
      </c>
      <c r="J19" s="7">
        <f t="shared" si="7"/>
        <v>0.26</v>
      </c>
    </row>
    <row r="20" spans="5:11" x14ac:dyDescent="0.35">
      <c r="F20" s="3" t="s">
        <v>38</v>
      </c>
      <c r="G20" s="7">
        <f t="shared" si="4"/>
        <v>0.5</v>
      </c>
      <c r="H20" s="7">
        <f t="shared" si="5"/>
        <v>0.50624999999999998</v>
      </c>
      <c r="I20" s="7">
        <f t="shared" si="6"/>
        <v>0.39285714285714285</v>
      </c>
      <c r="J20" s="7">
        <f t="shared" si="7"/>
        <v>0.26</v>
      </c>
    </row>
    <row r="21" spans="5:11" x14ac:dyDescent="0.35">
      <c r="F21" s="3" t="s">
        <v>39</v>
      </c>
      <c r="G21" s="7">
        <f t="shared" si="4"/>
        <v>0.37962962962962965</v>
      </c>
      <c r="H21" s="7">
        <f t="shared" si="5"/>
        <v>0.41249999999999998</v>
      </c>
      <c r="I21" s="7">
        <f t="shared" si="6"/>
        <v>0.4285714285714286</v>
      </c>
      <c r="J21" s="7">
        <f t="shared" si="7"/>
        <v>0.30000000000000004</v>
      </c>
    </row>
    <row r="22" spans="5:11" x14ac:dyDescent="0.35">
      <c r="F22" s="3" t="s">
        <v>40</v>
      </c>
      <c r="G22" s="7">
        <f t="shared" si="4"/>
        <v>0.32407407407407407</v>
      </c>
      <c r="H22" s="7">
        <f t="shared" si="5"/>
        <v>0.6</v>
      </c>
      <c r="I22" s="7">
        <f t="shared" si="6"/>
        <v>0.3392857142857143</v>
      </c>
      <c r="J22" s="7">
        <f t="shared" si="7"/>
        <v>0.4</v>
      </c>
    </row>
    <row r="23" spans="5:11" x14ac:dyDescent="0.35">
      <c r="F23" s="3" t="s">
        <v>41</v>
      </c>
      <c r="G23" s="7">
        <f t="shared" si="4"/>
        <v>0.28703703703703703</v>
      </c>
      <c r="H23" s="7">
        <f t="shared" si="5"/>
        <v>0.50624999999999998</v>
      </c>
      <c r="I23" s="7">
        <f t="shared" si="6"/>
        <v>0.25</v>
      </c>
      <c r="J23" s="7">
        <f t="shared" si="7"/>
        <v>0.22000000000000003</v>
      </c>
    </row>
    <row r="24" spans="5:11" x14ac:dyDescent="0.35">
      <c r="F24" s="3" t="s">
        <v>42</v>
      </c>
      <c r="G24" s="7">
        <f t="shared" si="4"/>
        <v>0.25</v>
      </c>
      <c r="H24" s="7">
        <f t="shared" si="5"/>
        <v>0.35624999999999996</v>
      </c>
      <c r="I24" s="7">
        <f t="shared" si="6"/>
        <v>0.3214285714285714</v>
      </c>
      <c r="J24" s="7">
        <f t="shared" si="7"/>
        <v>0.38</v>
      </c>
    </row>
    <row r="26" spans="5:11" x14ac:dyDescent="0.35">
      <c r="F26" s="23" t="s">
        <v>13</v>
      </c>
      <c r="G26" s="23"/>
      <c r="H26" s="23"/>
      <c r="I26" s="23"/>
      <c r="J26" s="23"/>
      <c r="K26" s="10"/>
    </row>
    <row r="27" spans="5:11" x14ac:dyDescent="0.35">
      <c r="F27" s="6"/>
      <c r="G27" s="4" t="s">
        <v>5</v>
      </c>
      <c r="H27" s="4" t="s">
        <v>6</v>
      </c>
      <c r="I27" s="4" t="s">
        <v>7</v>
      </c>
      <c r="J27" s="4" t="s">
        <v>8</v>
      </c>
      <c r="K27" s="1"/>
    </row>
    <row r="28" spans="5:11" x14ac:dyDescent="0.35">
      <c r="F28" s="4" t="s">
        <v>14</v>
      </c>
      <c r="G28" s="7">
        <f>(G17*G18*G19*G20*G21*G22*G23*G24)^0.125</f>
        <v>0.3488016082266619</v>
      </c>
      <c r="H28" s="7">
        <f>(H17*H18*H19*H20*H21*H22*H23*H24)^0.125</f>
        <v>0.45390317216978504</v>
      </c>
      <c r="I28" s="7">
        <f>(I17*I18*I19*I20*I21*I22*I23*I24)^0.125</f>
        <v>0.35213204609991516</v>
      </c>
      <c r="J28" s="7">
        <f>(J17*J18*J19*J20*J21*J22*J23*J24)^0.125</f>
        <v>0.28912346462215038</v>
      </c>
      <c r="K28" s="8"/>
    </row>
    <row r="30" spans="5:11" ht="15.5" customHeight="1" x14ac:dyDescent="0.35">
      <c r="E30" s="1" t="s">
        <v>16</v>
      </c>
      <c r="F30" s="24" t="s">
        <v>15</v>
      </c>
      <c r="G30" s="24"/>
      <c r="H30" s="24"/>
      <c r="I30" s="24"/>
      <c r="J30" s="24"/>
      <c r="K30" s="9"/>
    </row>
    <row r="31" spans="5:11" x14ac:dyDescent="0.35">
      <c r="F31" s="3"/>
      <c r="G31" s="4" t="s">
        <v>5</v>
      </c>
      <c r="H31" s="4" t="s">
        <v>6</v>
      </c>
      <c r="I31" s="4" t="s">
        <v>7</v>
      </c>
      <c r="J31" s="4" t="s">
        <v>8</v>
      </c>
      <c r="K31" s="1"/>
    </row>
    <row r="32" spans="5:11" x14ac:dyDescent="0.35">
      <c r="F32" s="3" t="s">
        <v>35</v>
      </c>
      <c r="G32" s="7">
        <f>G17-$G$28</f>
        <v>0.10490209547704182</v>
      </c>
      <c r="H32" s="7">
        <f>H17-$H$28</f>
        <v>7.109682783021487E-2</v>
      </c>
      <c r="I32" s="7">
        <f>I17-$I$28</f>
        <v>0.14786795390008484</v>
      </c>
      <c r="J32" s="7">
        <f>J17-$J$28</f>
        <v>-8.9123464622150372E-2</v>
      </c>
    </row>
    <row r="33" spans="6:10" x14ac:dyDescent="0.35">
      <c r="F33" s="3" t="s">
        <v>36</v>
      </c>
      <c r="G33" s="7">
        <f t="shared" ref="G33:G39" si="8">G18-$G$28</f>
        <v>-8.0283089708143407E-2</v>
      </c>
      <c r="H33" s="7">
        <f t="shared" ref="H33:H39" si="9">H18-$H$28</f>
        <v>5.2346827830214937E-2</v>
      </c>
      <c r="I33" s="7">
        <f t="shared" ref="I33:I39" si="10">I18-$I$28</f>
        <v>-1.2846331814200862E-2</v>
      </c>
      <c r="J33" s="7">
        <f t="shared" ref="J33:J39" si="11">J18-$J$28</f>
        <v>7.0876535377849659E-2</v>
      </c>
    </row>
    <row r="34" spans="6:10" x14ac:dyDescent="0.35">
      <c r="F34" s="3" t="s">
        <v>37</v>
      </c>
      <c r="G34" s="7">
        <f t="shared" si="8"/>
        <v>5.8605799180745544E-2</v>
      </c>
      <c r="H34" s="7">
        <f t="shared" si="9"/>
        <v>-0.15390317216978505</v>
      </c>
      <c r="I34" s="7">
        <f t="shared" si="10"/>
        <v>-4.8560617528486616E-2</v>
      </c>
      <c r="J34" s="7">
        <f t="shared" si="11"/>
        <v>-2.9123464622150375E-2</v>
      </c>
    </row>
    <row r="35" spans="6:10" x14ac:dyDescent="0.35">
      <c r="F35" s="3" t="s">
        <v>38</v>
      </c>
      <c r="G35" s="7">
        <f t="shared" si="8"/>
        <v>0.1511983917733381</v>
      </c>
      <c r="H35" s="7">
        <f t="shared" si="9"/>
        <v>5.2346827830214937E-2</v>
      </c>
      <c r="I35" s="7">
        <f t="shared" si="10"/>
        <v>4.0725096757227686E-2</v>
      </c>
      <c r="J35" s="7">
        <f t="shared" si="11"/>
        <v>-2.9123464622150375E-2</v>
      </c>
    </row>
    <row r="36" spans="6:10" x14ac:dyDescent="0.35">
      <c r="F36" s="3" t="s">
        <v>39</v>
      </c>
      <c r="G36" s="7">
        <f t="shared" si="8"/>
        <v>3.0828021402967754E-2</v>
      </c>
      <c r="H36" s="7">
        <f t="shared" si="9"/>
        <v>-4.1403172169785063E-2</v>
      </c>
      <c r="I36" s="7">
        <f t="shared" si="10"/>
        <v>7.643938247151344E-2</v>
      </c>
      <c r="J36" s="7">
        <f t="shared" si="11"/>
        <v>1.0876535377849661E-2</v>
      </c>
    </row>
    <row r="37" spans="6:10" x14ac:dyDescent="0.35">
      <c r="F37" s="3" t="s">
        <v>40</v>
      </c>
      <c r="G37" s="7">
        <f t="shared" si="8"/>
        <v>-2.4727534152587827E-2</v>
      </c>
      <c r="H37" s="7">
        <f t="shared" si="9"/>
        <v>0.14609682783021494</v>
      </c>
      <c r="I37" s="7">
        <f t="shared" si="10"/>
        <v>-1.2846331814200862E-2</v>
      </c>
      <c r="J37" s="7">
        <f t="shared" si="11"/>
        <v>0.11087653537784964</v>
      </c>
    </row>
    <row r="38" spans="6:10" x14ac:dyDescent="0.35">
      <c r="F38" s="3" t="s">
        <v>41</v>
      </c>
      <c r="G38" s="7">
        <f t="shared" si="8"/>
        <v>-6.1764571189624862E-2</v>
      </c>
      <c r="H38" s="7">
        <f t="shared" si="9"/>
        <v>5.2346827830214937E-2</v>
      </c>
      <c r="I38" s="7">
        <f t="shared" si="10"/>
        <v>-0.10213204609991516</v>
      </c>
      <c r="J38" s="7">
        <f t="shared" si="11"/>
        <v>-6.9123464622150355E-2</v>
      </c>
    </row>
    <row r="39" spans="6:10" x14ac:dyDescent="0.35">
      <c r="F39" s="3" t="s">
        <v>42</v>
      </c>
      <c r="G39" s="7">
        <f t="shared" si="8"/>
        <v>-9.8801608226661897E-2</v>
      </c>
      <c r="H39" s="7">
        <f t="shared" si="9"/>
        <v>-9.7653172169785085E-2</v>
      </c>
      <c r="I39" s="7">
        <f t="shared" si="10"/>
        <v>-3.0703474671343767E-2</v>
      </c>
      <c r="J39" s="7">
        <f t="shared" si="11"/>
        <v>9.0876535377849621E-2</v>
      </c>
    </row>
    <row r="41" spans="6:10" x14ac:dyDescent="0.35">
      <c r="G41" s="25" t="s">
        <v>19</v>
      </c>
      <c r="H41" s="25"/>
      <c r="I41" s="13" t="s">
        <v>48</v>
      </c>
    </row>
    <row r="42" spans="6:10" x14ac:dyDescent="0.35">
      <c r="G42" s="3" t="s">
        <v>35</v>
      </c>
      <c r="H42" s="14">
        <f>SUM(G32:J32)</f>
        <v>0.23474341258519116</v>
      </c>
      <c r="I42" s="15" t="s">
        <v>20</v>
      </c>
    </row>
    <row r="43" spans="6:10" x14ac:dyDescent="0.35">
      <c r="G43" s="3" t="s">
        <v>36</v>
      </c>
      <c r="H43" s="14">
        <f>SUM(G33:J33)</f>
        <v>3.0093941685720327E-2</v>
      </c>
      <c r="I43" s="3" t="s">
        <v>24</v>
      </c>
    </row>
    <row r="44" spans="6:10" x14ac:dyDescent="0.35">
      <c r="G44" s="3" t="s">
        <v>37</v>
      </c>
      <c r="H44" s="14">
        <f t="shared" ref="H44:H49" si="12">SUM(G34:J34)</f>
        <v>-0.1729814551396765</v>
      </c>
      <c r="I44" s="3" t="s">
        <v>46</v>
      </c>
    </row>
    <row r="45" spans="6:10" x14ac:dyDescent="0.35">
      <c r="G45" s="3" t="s">
        <v>38</v>
      </c>
      <c r="H45" s="14">
        <f t="shared" si="12"/>
        <v>0.21514685173863035</v>
      </c>
      <c r="I45" s="3" t="s">
        <v>44</v>
      </c>
    </row>
    <row r="46" spans="6:10" x14ac:dyDescent="0.35">
      <c r="G46" s="3" t="s">
        <v>39</v>
      </c>
      <c r="H46" s="14">
        <f t="shared" si="12"/>
        <v>7.6740767082545791E-2</v>
      </c>
      <c r="I46" s="3" t="s">
        <v>23</v>
      </c>
    </row>
    <row r="47" spans="6:10" x14ac:dyDescent="0.35">
      <c r="G47" s="3" t="s">
        <v>40</v>
      </c>
      <c r="H47" s="14">
        <f t="shared" si="12"/>
        <v>0.21939949724127589</v>
      </c>
      <c r="I47" s="3" t="s">
        <v>43</v>
      </c>
    </row>
    <row r="48" spans="6:10" x14ac:dyDescent="0.35">
      <c r="G48" s="3" t="s">
        <v>41</v>
      </c>
      <c r="H48" s="14">
        <f t="shared" si="12"/>
        <v>-0.18067325408147544</v>
      </c>
      <c r="I48" s="3" t="s">
        <v>47</v>
      </c>
    </row>
    <row r="49" spans="7:9" x14ac:dyDescent="0.35">
      <c r="G49" s="3" t="s">
        <v>42</v>
      </c>
      <c r="H49" s="14">
        <f t="shared" si="12"/>
        <v>-0.13628171968994113</v>
      </c>
      <c r="I49" s="3" t="s">
        <v>45</v>
      </c>
    </row>
  </sheetData>
  <mergeCells count="10">
    <mergeCell ref="L4:P4"/>
    <mergeCell ref="F15:J15"/>
    <mergeCell ref="E15:E16"/>
    <mergeCell ref="K4:K5"/>
    <mergeCell ref="E4:E5"/>
    <mergeCell ref="B2:D2"/>
    <mergeCell ref="F26:J26"/>
    <mergeCell ref="F30:J30"/>
    <mergeCell ref="G41:H41"/>
    <mergeCell ref="F4:J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4E36C-896B-4AD0-B01B-5F3942E5524E}">
  <dimension ref="A1:I44"/>
  <sheetViews>
    <sheetView workbookViewId="0">
      <selection sqref="A1:XFD1048576"/>
    </sheetView>
  </sheetViews>
  <sheetFormatPr defaultRowHeight="14.5" x14ac:dyDescent="0.35"/>
  <cols>
    <col min="4" max="4" width="9.26953125" bestFit="1" customWidth="1"/>
  </cols>
  <sheetData>
    <row r="1" spans="1:7" x14ac:dyDescent="0.35">
      <c r="A1" s="31" t="s">
        <v>18</v>
      </c>
      <c r="B1" s="32" t="s">
        <v>10</v>
      </c>
      <c r="C1" s="32"/>
      <c r="D1" s="32"/>
      <c r="E1" s="32"/>
      <c r="F1" s="32"/>
      <c r="G1" s="32"/>
    </row>
    <row r="2" spans="1:7" x14ac:dyDescent="0.35">
      <c r="A2" s="31"/>
      <c r="B2" s="3"/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</row>
    <row r="3" spans="1:7" x14ac:dyDescent="0.35">
      <c r="B3" s="4" t="s">
        <v>0</v>
      </c>
      <c r="C3" s="3">
        <v>0.5</v>
      </c>
      <c r="D3" s="3">
        <v>1</v>
      </c>
      <c r="E3" s="3">
        <v>0.7</v>
      </c>
      <c r="F3" s="3">
        <v>0.7</v>
      </c>
      <c r="G3" s="3">
        <v>0.8</v>
      </c>
    </row>
    <row r="4" spans="1:7" x14ac:dyDescent="0.35">
      <c r="B4" s="4" t="s">
        <v>1</v>
      </c>
      <c r="C4" s="3">
        <v>0.8</v>
      </c>
      <c r="D4" s="3">
        <v>0.7</v>
      </c>
      <c r="E4" s="3">
        <v>1</v>
      </c>
      <c r="F4" s="3">
        <v>0.5</v>
      </c>
      <c r="G4" s="3">
        <v>1</v>
      </c>
    </row>
    <row r="5" spans="1:7" x14ac:dyDescent="0.35">
      <c r="B5" s="4" t="s">
        <v>2</v>
      </c>
      <c r="C5" s="3">
        <v>1</v>
      </c>
      <c r="D5" s="3">
        <v>0.3</v>
      </c>
      <c r="E5" s="3">
        <v>0.4</v>
      </c>
      <c r="F5" s="3">
        <v>0.7</v>
      </c>
      <c r="G5" s="3">
        <v>1</v>
      </c>
    </row>
    <row r="6" spans="1:7" x14ac:dyDescent="0.35">
      <c r="B6" s="4" t="s">
        <v>3</v>
      </c>
      <c r="C6" s="3">
        <v>0.2</v>
      </c>
      <c r="D6" s="3">
        <v>1</v>
      </c>
      <c r="E6" s="3">
        <v>0.5</v>
      </c>
      <c r="F6" s="3">
        <v>0.9</v>
      </c>
      <c r="G6" s="3">
        <v>0.7</v>
      </c>
    </row>
    <row r="7" spans="1:7" x14ac:dyDescent="0.35">
      <c r="B7" s="4" t="s">
        <v>4</v>
      </c>
      <c r="C7" s="3">
        <v>1</v>
      </c>
      <c r="D7" s="3">
        <v>0.7</v>
      </c>
      <c r="E7" s="3">
        <v>0.4</v>
      </c>
      <c r="F7" s="3">
        <v>0.7</v>
      </c>
      <c r="G7" s="3">
        <v>1</v>
      </c>
    </row>
    <row r="9" spans="1:7" x14ac:dyDescent="0.35">
      <c r="A9" s="28" t="s">
        <v>18</v>
      </c>
      <c r="B9" s="23" t="s">
        <v>11</v>
      </c>
      <c r="C9" s="23"/>
      <c r="D9" s="23"/>
      <c r="E9" s="23"/>
      <c r="F9" s="23"/>
      <c r="G9" s="23"/>
    </row>
    <row r="10" spans="1:7" x14ac:dyDescent="0.35">
      <c r="A10" s="28"/>
      <c r="B10" s="6"/>
      <c r="C10" s="4" t="s">
        <v>5</v>
      </c>
      <c r="D10" s="4" t="s">
        <v>6</v>
      </c>
      <c r="E10" s="4" t="s">
        <v>7</v>
      </c>
      <c r="F10" s="4" t="s">
        <v>8</v>
      </c>
      <c r="G10" s="4" t="s">
        <v>9</v>
      </c>
    </row>
    <row r="11" spans="1:7" x14ac:dyDescent="0.35">
      <c r="B11" s="4" t="s">
        <v>0</v>
      </c>
      <c r="C11" s="6">
        <f>(C3-MIN(C3:C7))/(MAX(C3:C7)-MIN(C3:C7))</f>
        <v>0.37499999999999994</v>
      </c>
      <c r="D11" s="6">
        <f>(D3-MIN(D3:D7))/(MAX(D3:D7)-MIN(D3:D7))</f>
        <v>1</v>
      </c>
      <c r="E11" s="6">
        <f>(E3-MIN(E3:E7))/(MAX(E3:E7)-MIN(E3:E7))</f>
        <v>0.49999999999999989</v>
      </c>
      <c r="F11" s="6">
        <f>(F3-MAX(F3:F7))/(MIN(F3:F7)-MAX(F3:F7))</f>
        <v>0.50000000000000011</v>
      </c>
      <c r="G11" s="7">
        <f>(G3-MAX(G3:G7))/(MIN(G3:G7)-MAX(G3:G7))</f>
        <v>0.66666666666666641</v>
      </c>
    </row>
    <row r="12" spans="1:7" x14ac:dyDescent="0.35">
      <c r="B12" s="4" t="s">
        <v>1</v>
      </c>
      <c r="C12" s="6">
        <f>(C4-MIN(C3:C7))/(MAX(C3:C7)-MIN(C3:C7))</f>
        <v>0.75000000000000011</v>
      </c>
      <c r="D12" s="7">
        <f>(D4-MIN(D3:D7))/(MAX(D3:D7)-MIN(D3:D7))</f>
        <v>0.5714285714285714</v>
      </c>
      <c r="E12" s="6">
        <f>(E4-MIN(E3:E7))/(MAX(E3:E7)-MIN(E3:E7))</f>
        <v>1</v>
      </c>
      <c r="F12" s="6">
        <f>(F4-MAX(F3:F7))/(MIN(F3:F7)-MAX(F3:F7))</f>
        <v>1</v>
      </c>
      <c r="G12" s="6">
        <f>(G4-MAX(G3:G7))/(MIN(G3:G7)-MAX(G3:G7))</f>
        <v>0</v>
      </c>
    </row>
    <row r="13" spans="1:7" x14ac:dyDescent="0.35">
      <c r="B13" s="4" t="s">
        <v>2</v>
      </c>
      <c r="C13" s="6">
        <f>(C5-MIN(C3:C7))/(MAX(C3:C7)-MIN(C3:C7))</f>
        <v>1</v>
      </c>
      <c r="D13" s="6">
        <f>(D5-MIN(D3:D7))/(MAX(D3:D7)-MIN(D3:D7))</f>
        <v>0</v>
      </c>
      <c r="E13" s="6">
        <f>(E5-MIN(E3:E7))/(MAX(E3:E7)-MIN(E3:E7))</f>
        <v>0</v>
      </c>
      <c r="F13" s="6">
        <f>(F5-MAX(F3:F7))/(MIN(F3:F7)-MAX(F3:F7))</f>
        <v>0.50000000000000011</v>
      </c>
      <c r="G13" s="6">
        <f>(G5-MAX(G3:G7))/(MIN(G3:G7)-MAX(G3:G7))</f>
        <v>0</v>
      </c>
    </row>
    <row r="14" spans="1:7" x14ac:dyDescent="0.35">
      <c r="B14" s="4" t="s">
        <v>3</v>
      </c>
      <c r="C14" s="6">
        <f>(C6-MIN(C3:C7))/(MAX(C3:C7)-MIN(C3:C7))</f>
        <v>0</v>
      </c>
      <c r="D14" s="6">
        <f>(D6-MIN(D3:D7))/(MAX(D3:D7)-MIN(D3:D7))</f>
        <v>1</v>
      </c>
      <c r="E14" s="7">
        <f>(E6-MIN(E3:E7))/(MAX(E3:E7)-MIN(E3:E7))</f>
        <v>0.16666666666666663</v>
      </c>
      <c r="F14" s="6">
        <f>(F6-MAX(F3:F7))/(MIN(F3:F7)-MAX(F3:F7))</f>
        <v>0</v>
      </c>
      <c r="G14" s="6">
        <f>(G6-MAX(G3:G7))/(MIN(G3:G7)-MAX(G3:G7))</f>
        <v>1</v>
      </c>
    </row>
    <row r="15" spans="1:7" x14ac:dyDescent="0.35">
      <c r="B15" s="4" t="s">
        <v>4</v>
      </c>
      <c r="C15" s="6">
        <f>(C7-MIN(C3:C7))/(MAX(C3:C7)-MIN(C3:C7))</f>
        <v>1</v>
      </c>
      <c r="D15" s="7">
        <f>(D7-MIN(D3:D7))/(MAX(D3:D7)-MIN(D3:D7))</f>
        <v>0.5714285714285714</v>
      </c>
      <c r="E15" s="6">
        <f>(E7-MIN(E3:E7))/(MAX(E3:E7)-MIN(E3:E7))</f>
        <v>0</v>
      </c>
      <c r="F15" s="6">
        <f>(F7-MAX(F3:F7))/(MIN(F3:F7)-MAX(F3:F7))</f>
        <v>0.50000000000000011</v>
      </c>
      <c r="G15" s="6">
        <f>(G7-MAX(G3:G7))/(MIN(G3:G7)-MAX(G3:G7))</f>
        <v>0</v>
      </c>
    </row>
    <row r="18" spans="1:9" x14ac:dyDescent="0.35">
      <c r="A18" s="28" t="s">
        <v>17</v>
      </c>
      <c r="B18" s="23" t="s">
        <v>12</v>
      </c>
      <c r="C18" s="23"/>
      <c r="D18" s="23"/>
      <c r="E18" s="23"/>
      <c r="F18" s="23"/>
      <c r="G18" s="23"/>
    </row>
    <row r="19" spans="1:9" x14ac:dyDescent="0.35">
      <c r="A19" s="28"/>
      <c r="B19" s="6"/>
      <c r="C19" s="4" t="s">
        <v>5</v>
      </c>
      <c r="D19" s="4" t="s">
        <v>6</v>
      </c>
      <c r="E19" s="4" t="s">
        <v>7</v>
      </c>
      <c r="F19" s="4" t="s">
        <v>8</v>
      </c>
      <c r="G19" s="4" t="s">
        <v>9</v>
      </c>
    </row>
    <row r="20" spans="1:9" x14ac:dyDescent="0.35">
      <c r="B20" s="4" t="s">
        <v>0</v>
      </c>
      <c r="C20" s="7">
        <f>(C11*0.3)+0.3</f>
        <v>0.41249999999999998</v>
      </c>
      <c r="D20" s="6">
        <f>(D11*0.2)+0.2</f>
        <v>0.4</v>
      </c>
      <c r="E20" s="6">
        <f>(E11*0.2)+0.2</f>
        <v>0.3</v>
      </c>
      <c r="F20" s="6">
        <f>(F11*0.15)+0.15</f>
        <v>0.22500000000000001</v>
      </c>
      <c r="G20" s="6">
        <f>(G11*0.15)+0.15</f>
        <v>0.24999999999999994</v>
      </c>
    </row>
    <row r="21" spans="1:9" x14ac:dyDescent="0.35">
      <c r="B21" s="4" t="s">
        <v>1</v>
      </c>
      <c r="C21" s="6">
        <f>(C12*0.3)+0.3</f>
        <v>0.52500000000000002</v>
      </c>
      <c r="D21" s="7">
        <f t="shared" ref="D21:E24" si="0">(D12*0.2)+0.2</f>
        <v>0.31428571428571428</v>
      </c>
      <c r="E21" s="6">
        <f t="shared" si="0"/>
        <v>0.4</v>
      </c>
      <c r="F21" s="6">
        <f t="shared" ref="F21:G24" si="1">(F12*0.15)+0.15</f>
        <v>0.3</v>
      </c>
      <c r="G21" s="6">
        <f t="shared" si="1"/>
        <v>0.15</v>
      </c>
    </row>
    <row r="22" spans="1:9" x14ac:dyDescent="0.35">
      <c r="B22" s="4" t="s">
        <v>2</v>
      </c>
      <c r="C22" s="6">
        <f>(C13*0.3)+0.3</f>
        <v>0.6</v>
      </c>
      <c r="D22" s="6">
        <f t="shared" si="0"/>
        <v>0.2</v>
      </c>
      <c r="E22" s="6">
        <f t="shared" si="0"/>
        <v>0.2</v>
      </c>
      <c r="F22" s="6">
        <f t="shared" si="1"/>
        <v>0.22500000000000001</v>
      </c>
      <c r="G22" s="6">
        <f t="shared" si="1"/>
        <v>0.15</v>
      </c>
    </row>
    <row r="23" spans="1:9" x14ac:dyDescent="0.35">
      <c r="B23" s="4" t="s">
        <v>3</v>
      </c>
      <c r="C23" s="6">
        <f>(C14*0.3)+0.3</f>
        <v>0.3</v>
      </c>
      <c r="D23" s="6">
        <f t="shared" si="0"/>
        <v>0.4</v>
      </c>
      <c r="E23" s="7">
        <f t="shared" si="0"/>
        <v>0.23333333333333334</v>
      </c>
      <c r="F23" s="6">
        <f t="shared" si="1"/>
        <v>0.15</v>
      </c>
      <c r="G23" s="6">
        <f t="shared" si="1"/>
        <v>0.3</v>
      </c>
    </row>
    <row r="24" spans="1:9" x14ac:dyDescent="0.35">
      <c r="B24" s="4" t="s">
        <v>4</v>
      </c>
      <c r="C24" s="6">
        <f>(C15*0.3)+0.3</f>
        <v>0.6</v>
      </c>
      <c r="D24" s="7">
        <f t="shared" si="0"/>
        <v>0.31428571428571428</v>
      </c>
      <c r="E24" s="6">
        <f t="shared" si="0"/>
        <v>0.2</v>
      </c>
      <c r="F24" s="6">
        <f t="shared" si="1"/>
        <v>0.22500000000000001</v>
      </c>
      <c r="G24" s="6">
        <f t="shared" si="1"/>
        <v>0.15</v>
      </c>
    </row>
    <row r="26" spans="1:9" x14ac:dyDescent="0.35">
      <c r="B26" s="23" t="s">
        <v>13</v>
      </c>
      <c r="C26" s="23"/>
      <c r="D26" s="23"/>
      <c r="E26" s="23"/>
      <c r="F26" s="23"/>
      <c r="G26" s="23"/>
    </row>
    <row r="27" spans="1:9" x14ac:dyDescent="0.35">
      <c r="B27" s="6"/>
      <c r="C27" s="4" t="s">
        <v>5</v>
      </c>
      <c r="D27" s="4" t="s">
        <v>6</v>
      </c>
      <c r="E27" s="4" t="s">
        <v>7</v>
      </c>
      <c r="F27" s="4" t="s">
        <v>8</v>
      </c>
      <c r="G27" s="4" t="s">
        <v>9</v>
      </c>
    </row>
    <row r="28" spans="1:9" x14ac:dyDescent="0.35">
      <c r="B28" s="4" t="s">
        <v>14</v>
      </c>
      <c r="C28" s="7">
        <f>(C20*C21*C22*C23*C24)^0.2</f>
        <v>0.47184722186089773</v>
      </c>
      <c r="D28" s="7">
        <f t="shared" ref="D28:F28" si="2">(D20*D21*D22*D23*D24)^0.2</f>
        <v>0.31619853394015918</v>
      </c>
      <c r="E28" s="7">
        <f t="shared" si="2"/>
        <v>0.25694703142468789</v>
      </c>
      <c r="F28" s="7">
        <f t="shared" si="2"/>
        <v>0.21976170386876412</v>
      </c>
      <c r="G28" s="7">
        <f>(G20*G21*G22*G23*G24)^0.2</f>
        <v>0.19083894548090879</v>
      </c>
    </row>
    <row r="29" spans="1:9" x14ac:dyDescent="0.35">
      <c r="B29" s="1"/>
      <c r="C29" s="8"/>
      <c r="D29" s="8"/>
      <c r="E29" s="8"/>
      <c r="F29" s="8"/>
      <c r="G29" s="8"/>
    </row>
    <row r="30" spans="1:9" x14ac:dyDescent="0.35">
      <c r="B30" s="1"/>
      <c r="C30" s="8"/>
      <c r="D30" s="8"/>
      <c r="E30" s="8"/>
      <c r="F30" s="8"/>
      <c r="G30" s="8"/>
    </row>
    <row r="31" spans="1:9" ht="33" customHeight="1" x14ac:dyDescent="0.35">
      <c r="A31" s="1" t="s">
        <v>16</v>
      </c>
      <c r="B31" s="24" t="s">
        <v>15</v>
      </c>
      <c r="C31" s="24"/>
      <c r="D31" s="24"/>
      <c r="E31" s="24"/>
      <c r="F31" s="24"/>
      <c r="G31" s="24"/>
      <c r="H31" s="9"/>
      <c r="I31" s="9"/>
    </row>
    <row r="32" spans="1:9" x14ac:dyDescent="0.35">
      <c r="B32" s="3"/>
      <c r="C32" s="4" t="s">
        <v>5</v>
      </c>
      <c r="D32" s="4" t="s">
        <v>6</v>
      </c>
      <c r="E32" s="4" t="s">
        <v>7</v>
      </c>
      <c r="F32" s="4" t="s">
        <v>8</v>
      </c>
      <c r="G32" s="4" t="s">
        <v>9</v>
      </c>
    </row>
    <row r="33" spans="2:7" x14ac:dyDescent="0.35">
      <c r="B33" s="4" t="s">
        <v>0</v>
      </c>
      <c r="C33" s="7">
        <f>C20-$C$28</f>
        <v>-5.9347221860897748E-2</v>
      </c>
      <c r="D33" s="7">
        <f>D20-$D$28</f>
        <v>8.3801466059840846E-2</v>
      </c>
      <c r="E33" s="7">
        <f>E20-$E$28</f>
        <v>4.3052968575312101E-2</v>
      </c>
      <c r="F33" s="7">
        <f>F20-$F$28</f>
        <v>5.2382961312358867E-3</v>
      </c>
      <c r="G33" s="7">
        <f>G20-$G$28</f>
        <v>5.916105451909115E-2</v>
      </c>
    </row>
    <row r="34" spans="2:7" x14ac:dyDescent="0.35">
      <c r="B34" s="4" t="s">
        <v>1</v>
      </c>
      <c r="C34" s="7">
        <f t="shared" ref="C34:C37" si="3">C21-$C$28</f>
        <v>5.3152778139102297E-2</v>
      </c>
      <c r="D34" s="7">
        <f t="shared" ref="D34:D37" si="4">D21-$D$28</f>
        <v>-1.9128196544448972E-3</v>
      </c>
      <c r="E34" s="7">
        <f t="shared" ref="E34:E37" si="5">E21-$E$28</f>
        <v>0.14305296857531213</v>
      </c>
      <c r="F34" s="7">
        <f t="shared" ref="F34:F37" si="6">F21-$F$28</f>
        <v>8.023829613123587E-2</v>
      </c>
      <c r="G34" s="7">
        <f t="shared" ref="G34:G37" si="7">G21-$G$28</f>
        <v>-4.08389454809088E-2</v>
      </c>
    </row>
    <row r="35" spans="2:7" x14ac:dyDescent="0.35">
      <c r="B35" s="4" t="s">
        <v>2</v>
      </c>
      <c r="C35" s="7">
        <f t="shared" si="3"/>
        <v>0.12815277813910225</v>
      </c>
      <c r="D35" s="7">
        <f t="shared" si="4"/>
        <v>-0.11619853394015917</v>
      </c>
      <c r="E35" s="7">
        <f t="shared" si="5"/>
        <v>-5.6947031424687877E-2</v>
      </c>
      <c r="F35" s="7">
        <f t="shared" si="6"/>
        <v>5.2382961312358867E-3</v>
      </c>
      <c r="G35" s="7">
        <f t="shared" si="7"/>
        <v>-4.08389454809088E-2</v>
      </c>
    </row>
    <row r="36" spans="2:7" x14ac:dyDescent="0.35">
      <c r="B36" s="4" t="s">
        <v>3</v>
      </c>
      <c r="C36" s="7">
        <f t="shared" si="3"/>
        <v>-0.17184722186089774</v>
      </c>
      <c r="D36" s="7">
        <f t="shared" si="4"/>
        <v>8.3801466059840846E-2</v>
      </c>
      <c r="E36" s="7">
        <f t="shared" si="5"/>
        <v>-2.3613698091354551E-2</v>
      </c>
      <c r="F36" s="7">
        <f t="shared" si="6"/>
        <v>-6.9761703868764124E-2</v>
      </c>
      <c r="G36" s="7">
        <f t="shared" si="7"/>
        <v>0.10916105451909119</v>
      </c>
    </row>
    <row r="37" spans="2:7" x14ac:dyDescent="0.35">
      <c r="B37" s="4" t="s">
        <v>4</v>
      </c>
      <c r="C37" s="7">
        <f t="shared" si="3"/>
        <v>0.12815277813910225</v>
      </c>
      <c r="D37" s="7">
        <f t="shared" si="4"/>
        <v>-1.9128196544448972E-3</v>
      </c>
      <c r="E37" s="7">
        <f t="shared" si="5"/>
        <v>-5.6947031424687877E-2</v>
      </c>
      <c r="F37" s="7">
        <f t="shared" si="6"/>
        <v>5.2382961312358867E-3</v>
      </c>
      <c r="G37" s="7">
        <f t="shared" si="7"/>
        <v>-4.08389454809088E-2</v>
      </c>
    </row>
    <row r="39" spans="2:7" ht="31.5" customHeight="1" x14ac:dyDescent="0.35">
      <c r="D39" s="25" t="s">
        <v>19</v>
      </c>
      <c r="E39" s="30"/>
      <c r="F39" s="10"/>
      <c r="G39" s="10"/>
    </row>
    <row r="40" spans="2:7" x14ac:dyDescent="0.35">
      <c r="D40" s="4" t="s">
        <v>0</v>
      </c>
      <c r="E40" s="7">
        <f>SUM(C33:G33)</f>
        <v>0.13190656342458223</v>
      </c>
      <c r="F40" t="s">
        <v>21</v>
      </c>
    </row>
    <row r="41" spans="2:7" x14ac:dyDescent="0.35">
      <c r="D41" s="4" t="s">
        <v>1</v>
      </c>
      <c r="E41" s="11">
        <f>SUM(C34:G34)</f>
        <v>0.23369227771029658</v>
      </c>
      <c r="F41" t="s">
        <v>20</v>
      </c>
    </row>
    <row r="42" spans="2:7" x14ac:dyDescent="0.35">
      <c r="D42" s="4" t="s">
        <v>2</v>
      </c>
      <c r="E42" s="7">
        <f>SUM(C35:G35)</f>
        <v>-8.0593436575417704E-2</v>
      </c>
      <c r="F42" t="s">
        <v>24</v>
      </c>
    </row>
    <row r="43" spans="2:7" x14ac:dyDescent="0.35">
      <c r="D43" s="4" t="s">
        <v>3</v>
      </c>
      <c r="E43" s="7">
        <f>SUM(C36:G36)</f>
        <v>-7.2260103242084373E-2</v>
      </c>
      <c r="F43" t="s">
        <v>23</v>
      </c>
    </row>
    <row r="44" spans="2:7" x14ac:dyDescent="0.35">
      <c r="D44" s="4" t="s">
        <v>4</v>
      </c>
      <c r="E44" s="7">
        <f>SUM(C37:G37)</f>
        <v>3.3692277710296564E-2</v>
      </c>
      <c r="F44" t="s">
        <v>22</v>
      </c>
    </row>
  </sheetData>
  <mergeCells count="9">
    <mergeCell ref="B26:G26"/>
    <mergeCell ref="B31:G31"/>
    <mergeCell ref="D39:E39"/>
    <mergeCell ref="A1:A2"/>
    <mergeCell ref="B1:G1"/>
    <mergeCell ref="A9:A10"/>
    <mergeCell ref="B9:G9"/>
    <mergeCell ref="A18:A19"/>
    <mergeCell ref="B18:G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AA4BC-A7C7-4C19-9679-B980092C2F0E}">
  <dimension ref="A1:M67"/>
  <sheetViews>
    <sheetView tabSelected="1" topLeftCell="A13" zoomScale="115" zoomScaleNormal="115" workbookViewId="0">
      <selection activeCell="C65" sqref="C65"/>
    </sheetView>
  </sheetViews>
  <sheetFormatPr defaultRowHeight="14.5" x14ac:dyDescent="0.35"/>
  <cols>
    <col min="3" max="3" width="12.7265625" customWidth="1"/>
    <col min="4" max="4" width="9.26953125" bestFit="1" customWidth="1"/>
  </cols>
  <sheetData>
    <row r="1" spans="1:13" x14ac:dyDescent="0.35">
      <c r="A1" s="31" t="s">
        <v>18</v>
      </c>
      <c r="B1" s="33" t="s">
        <v>10</v>
      </c>
      <c r="C1" s="33"/>
      <c r="D1" s="33"/>
      <c r="E1" s="33"/>
      <c r="F1" s="33"/>
    </row>
    <row r="2" spans="1:13" x14ac:dyDescent="0.35">
      <c r="A2" s="31"/>
      <c r="B2" s="3"/>
      <c r="C2" s="4" t="s">
        <v>5</v>
      </c>
      <c r="D2" s="4" t="s">
        <v>6</v>
      </c>
      <c r="E2" s="4" t="s">
        <v>7</v>
      </c>
      <c r="F2" s="4" t="s">
        <v>8</v>
      </c>
      <c r="G2" s="1"/>
      <c r="I2" t="s">
        <v>55</v>
      </c>
      <c r="L2" s="5" t="s">
        <v>27</v>
      </c>
      <c r="M2" s="4" t="s">
        <v>28</v>
      </c>
    </row>
    <row r="3" spans="1:13" x14ac:dyDescent="0.35">
      <c r="B3" s="4" t="s">
        <v>0</v>
      </c>
      <c r="C3" s="3">
        <v>10</v>
      </c>
      <c r="D3" s="3">
        <v>70</v>
      </c>
      <c r="E3" s="3">
        <v>50</v>
      </c>
      <c r="F3" s="3">
        <v>30</v>
      </c>
      <c r="G3" s="1"/>
      <c r="I3" t="s">
        <v>56</v>
      </c>
      <c r="L3" s="3" t="s">
        <v>5</v>
      </c>
      <c r="M3" s="3">
        <v>0.3</v>
      </c>
    </row>
    <row r="4" spans="1:13" x14ac:dyDescent="0.35">
      <c r="B4" s="4" t="s">
        <v>1</v>
      </c>
      <c r="C4" s="3">
        <v>10</v>
      </c>
      <c r="D4" s="3">
        <v>70</v>
      </c>
      <c r="E4" s="3">
        <v>70</v>
      </c>
      <c r="F4" s="3">
        <v>50</v>
      </c>
      <c r="G4" s="1"/>
      <c r="I4" t="s">
        <v>57</v>
      </c>
      <c r="L4" s="3" t="s">
        <v>6</v>
      </c>
      <c r="M4" s="3">
        <v>0.2</v>
      </c>
    </row>
    <row r="5" spans="1:13" x14ac:dyDescent="0.35">
      <c r="B5" s="4" t="s">
        <v>2</v>
      </c>
      <c r="C5" s="3">
        <v>70</v>
      </c>
      <c r="D5" s="3">
        <v>30</v>
      </c>
      <c r="E5" s="3">
        <v>70</v>
      </c>
      <c r="F5" s="3">
        <v>70</v>
      </c>
      <c r="G5" s="1"/>
      <c r="I5" t="s">
        <v>58</v>
      </c>
      <c r="L5" s="3" t="s">
        <v>7</v>
      </c>
      <c r="M5" s="3">
        <v>0.1</v>
      </c>
    </row>
    <row r="6" spans="1:13" x14ac:dyDescent="0.35">
      <c r="B6" s="4" t="s">
        <v>3</v>
      </c>
      <c r="C6" s="3">
        <v>70</v>
      </c>
      <c r="D6" s="3">
        <v>50</v>
      </c>
      <c r="E6" s="3">
        <v>50</v>
      </c>
      <c r="F6" s="3">
        <v>50</v>
      </c>
      <c r="G6" s="1"/>
      <c r="L6" s="3" t="s">
        <v>8</v>
      </c>
      <c r="M6" s="3">
        <v>0.4</v>
      </c>
    </row>
    <row r="7" spans="1:13" x14ac:dyDescent="0.35">
      <c r="B7" s="4" t="s">
        <v>4</v>
      </c>
      <c r="C7" s="3">
        <v>10</v>
      </c>
      <c r="D7" s="3">
        <v>70</v>
      </c>
      <c r="E7" s="3">
        <v>70</v>
      </c>
      <c r="F7" s="3">
        <v>30</v>
      </c>
      <c r="G7" s="1"/>
    </row>
    <row r="8" spans="1:13" x14ac:dyDescent="0.35">
      <c r="B8" s="4" t="s">
        <v>49</v>
      </c>
      <c r="C8" s="3">
        <v>50</v>
      </c>
      <c r="D8" s="3">
        <v>70</v>
      </c>
      <c r="E8" s="3">
        <v>30</v>
      </c>
      <c r="F8" s="3">
        <v>50</v>
      </c>
    </row>
    <row r="9" spans="1:13" x14ac:dyDescent="0.35">
      <c r="B9" s="4" t="s">
        <v>50</v>
      </c>
      <c r="C9" s="3">
        <v>50</v>
      </c>
      <c r="D9" s="3">
        <v>70</v>
      </c>
      <c r="E9" s="3">
        <v>30</v>
      </c>
      <c r="F9" s="3">
        <v>30</v>
      </c>
      <c r="G9" s="10"/>
    </row>
    <row r="10" spans="1:13" x14ac:dyDescent="0.35">
      <c r="B10" s="4" t="s">
        <v>51</v>
      </c>
      <c r="C10" s="3">
        <v>10</v>
      </c>
      <c r="D10" s="3">
        <v>50</v>
      </c>
      <c r="E10" s="3">
        <v>50</v>
      </c>
      <c r="F10" s="3">
        <v>10</v>
      </c>
      <c r="G10" s="1"/>
    </row>
    <row r="11" spans="1:13" x14ac:dyDescent="0.35">
      <c r="B11" s="4" t="s">
        <v>52</v>
      </c>
      <c r="C11" s="3">
        <v>70</v>
      </c>
      <c r="D11" s="3">
        <v>70</v>
      </c>
      <c r="E11" s="3">
        <v>10</v>
      </c>
      <c r="F11" s="3">
        <v>30</v>
      </c>
      <c r="G11" s="8"/>
    </row>
    <row r="12" spans="1:13" x14ac:dyDescent="0.35">
      <c r="B12" s="4" t="s">
        <v>53</v>
      </c>
      <c r="C12" s="3">
        <v>50</v>
      </c>
      <c r="D12" s="3">
        <v>70</v>
      </c>
      <c r="E12" s="3">
        <v>30</v>
      </c>
      <c r="F12" s="3">
        <v>30</v>
      </c>
    </row>
    <row r="14" spans="1:13" x14ac:dyDescent="0.35">
      <c r="A14" s="28" t="s">
        <v>18</v>
      </c>
      <c r="B14" s="23" t="s">
        <v>11</v>
      </c>
      <c r="C14" s="23"/>
      <c r="D14" s="23"/>
      <c r="E14" s="23"/>
      <c r="F14" s="23"/>
    </row>
    <row r="15" spans="1:13" x14ac:dyDescent="0.35">
      <c r="A15" s="28"/>
      <c r="B15" s="6"/>
      <c r="C15" s="4" t="s">
        <v>5</v>
      </c>
      <c r="D15" s="4" t="s">
        <v>6</v>
      </c>
      <c r="E15" s="4" t="s">
        <v>7</v>
      </c>
      <c r="F15" s="4" t="s">
        <v>8</v>
      </c>
    </row>
    <row r="16" spans="1:13" x14ac:dyDescent="0.35">
      <c r="B16" s="4" t="s">
        <v>0</v>
      </c>
      <c r="C16" s="14">
        <f>(C3-MIN(C3:C12))/(MAX(C3:C12)-MIN(C3:C12))</f>
        <v>0</v>
      </c>
      <c r="D16" s="14">
        <f>(D3-MIN(D3:D12))/(MAX(D3:D12)-MIN(D3:D12))</f>
        <v>1</v>
      </c>
      <c r="E16" s="14">
        <f>(E3-MIN(E3:E12))/(MAX(E3:E12)-MIN(E3:E12))</f>
        <v>0.66666666666666663</v>
      </c>
      <c r="F16" s="14">
        <f>(F3-MIN(F3:F12))/(MAX(F3:F12)-MIN(F3:F12))</f>
        <v>0.33333333333333331</v>
      </c>
    </row>
    <row r="17" spans="1:9" x14ac:dyDescent="0.35">
      <c r="B17" s="4" t="s">
        <v>1</v>
      </c>
      <c r="C17" s="14">
        <f>(C4-MIN(C3:C12))/(MAX(C3:C12)-MIN(C3:C12))</f>
        <v>0</v>
      </c>
      <c r="D17" s="14">
        <f>(D4-MIN(D3:D12))/(MAX(D3:D12)-MIN(D3:D12))</f>
        <v>1</v>
      </c>
      <c r="E17" s="14">
        <f>(E4-MIN(E3:E12))/(MAX(E3:E12)-MIN(E3:E12))</f>
        <v>1</v>
      </c>
      <c r="F17" s="14">
        <f>(F4-MIN(F3:F12))/(MAX(F3:F12)-MIN(F3:F12))</f>
        <v>0.66666666666666663</v>
      </c>
    </row>
    <row r="18" spans="1:9" x14ac:dyDescent="0.35">
      <c r="B18" s="4" t="s">
        <v>2</v>
      </c>
      <c r="C18" s="14">
        <f>(C5-MIN(C3:C12))/(MAX(C3:C12)-MIN(C3:C12))</f>
        <v>1</v>
      </c>
      <c r="D18" s="14">
        <f>(D5-MIN(D3:D12))/(MAX(D3:D12)-MIN(D3:D12))</f>
        <v>0</v>
      </c>
      <c r="E18" s="14">
        <f>(E5-MIN(E3:E12))/(MAX(E3:E12)-MIN(E3:E12))</f>
        <v>1</v>
      </c>
      <c r="F18" s="14">
        <f>(F5-MIN(F3:F12))/(MAX(F3:F12)-MIN(F3:F12))</f>
        <v>1</v>
      </c>
      <c r="G18" s="10"/>
    </row>
    <row r="19" spans="1:9" x14ac:dyDescent="0.35">
      <c r="B19" s="4" t="s">
        <v>3</v>
      </c>
      <c r="C19" s="14">
        <f>(C6-MIN(C3:C12))/(MAX(C3:C12)-MIN(C3:C12))</f>
        <v>1</v>
      </c>
      <c r="D19" s="14">
        <f>(D6-MIN(D3:D12))/(MAX(D3:D12)-MIN(D3:D12))</f>
        <v>0.5</v>
      </c>
      <c r="E19" s="14">
        <f>(E6-MIN(E3:E12))/(MAX(E3:E12)-MIN(E3:E12))</f>
        <v>0.66666666666666663</v>
      </c>
      <c r="F19" s="14">
        <f>(F6-MIN(F3:F12))/(MAX(F3:F12)-MIN(F3:F12))</f>
        <v>0.66666666666666663</v>
      </c>
      <c r="G19" s="1"/>
    </row>
    <row r="20" spans="1:9" x14ac:dyDescent="0.35">
      <c r="B20" s="4" t="s">
        <v>4</v>
      </c>
      <c r="C20" s="14">
        <f>(C7-MIN(C3:C12))/(MAX(C3:C12)-MIN(C3:C12))</f>
        <v>0</v>
      </c>
      <c r="D20" s="14">
        <f>(D7-MIN(D3:D12))/(MAX(D3:D12)-MIN(D3:D12))</f>
        <v>1</v>
      </c>
      <c r="E20" s="14">
        <f>(E7-MIN(E3:E12))/(MAX(E3:E12)-MIN(E3:E12))</f>
        <v>1</v>
      </c>
      <c r="F20" s="14">
        <f>(F7-MIN(F3:F12))/(MAX(F3:F12)-MIN(F3:F12))</f>
        <v>0.33333333333333331</v>
      </c>
    </row>
    <row r="21" spans="1:9" x14ac:dyDescent="0.35">
      <c r="B21" s="4" t="s">
        <v>49</v>
      </c>
      <c r="C21" s="14">
        <f>(C8-MIN(C3:C12))/(MAX(C3:C12)-MIN(C3:C12))</f>
        <v>0.66666666666666663</v>
      </c>
      <c r="D21" s="14">
        <f>(D8-MIN(D3:D12))/(MAX(D3:D12)-MIN(D3:D12))</f>
        <v>1</v>
      </c>
      <c r="E21" s="14">
        <f>(E8-MIN(E3:E12))/(MAX(E3:E12)-MIN(E3:E12))</f>
        <v>0.33333333333333331</v>
      </c>
      <c r="F21" s="14">
        <f>(F8-MIN(F3:F12))/(MAX(F3:F12)-MIN(F3:F12))</f>
        <v>0.66666666666666663</v>
      </c>
    </row>
    <row r="22" spans="1:9" x14ac:dyDescent="0.35">
      <c r="B22" s="4" t="s">
        <v>50</v>
      </c>
      <c r="C22" s="14">
        <f>(C9-MIN(C3:C12))/(MAX(C3:C12)-MIN(C3:C12))</f>
        <v>0.66666666666666663</v>
      </c>
      <c r="D22" s="14">
        <f>(D9-MIN(D3:D12))/(MAX(D3:D12)-MIN(D3:D12))</f>
        <v>1</v>
      </c>
      <c r="E22" s="14">
        <f>(E9-MIN(E3:E12))/(MAX(E3:E12)-MIN(E3:E12))</f>
        <v>0.33333333333333331</v>
      </c>
      <c r="F22" s="14">
        <f>(F9-MIN(F3:F12))/(MAX(F3:F12)-MIN(F3:F12))</f>
        <v>0.33333333333333331</v>
      </c>
    </row>
    <row r="23" spans="1:9" x14ac:dyDescent="0.35">
      <c r="B23" s="4" t="s">
        <v>51</v>
      </c>
      <c r="C23" s="14">
        <f>(C10-MIN(C3:C12))/(MAX(C3:C12)-MIN(C3:C12))</f>
        <v>0</v>
      </c>
      <c r="D23" s="14">
        <f>(D10-MIN(D3:D12))/(MAX(D3:D12)-MIN(D3:D12))</f>
        <v>0.5</v>
      </c>
      <c r="E23" s="14">
        <f>(E10-MIN(E3:E12))/(MAX(E3:E12)-MIN(E3:E12))</f>
        <v>0.66666666666666663</v>
      </c>
      <c r="F23" s="14">
        <f>(F10-MIN(F3:F12))/(MAX(F3:F12)-MIN(F3:F12))</f>
        <v>0</v>
      </c>
    </row>
    <row r="24" spans="1:9" x14ac:dyDescent="0.35">
      <c r="B24" s="4" t="s">
        <v>52</v>
      </c>
      <c r="C24" s="14">
        <f>(C11-MIN(C3:C12))/(MAX(C3:C12)-MIN(C3:C12))</f>
        <v>1</v>
      </c>
      <c r="D24" s="14">
        <f>(D11-MIN(D3:D12))/(MAX(D3:D12)-MIN(D3:D12))</f>
        <v>1</v>
      </c>
      <c r="E24" s="14">
        <f>(E11-MIN(E3:E12))/(MAX(E3:E12)-MIN(E3:E12))</f>
        <v>0</v>
      </c>
      <c r="F24" s="14">
        <f>(F11-MIN(F3:F12))/(MAX(F3:F12)-MIN(F3:F12))</f>
        <v>0.33333333333333331</v>
      </c>
    </row>
    <row r="25" spans="1:9" x14ac:dyDescent="0.35">
      <c r="B25" s="4" t="s">
        <v>53</v>
      </c>
      <c r="C25" s="14">
        <f>(C12-MIN(C3:C12))/(MAX(C3:C12)-MIN(C3:C12))</f>
        <v>0.66666666666666663</v>
      </c>
      <c r="D25" s="14">
        <f>(D12-MIN(D3:D12))/(MAX(D3:D12)-MIN(D3:D12))</f>
        <v>1</v>
      </c>
      <c r="E25" s="14">
        <f>(E12-MIN(E3:E12))/(MAX(E3:E12)-MIN(E3:E12))</f>
        <v>0.33333333333333331</v>
      </c>
      <c r="F25" s="14">
        <f>(F12-MIN(F3:F12))/(MAX(F3:F12)-MIN(F3:F12))</f>
        <v>0.33333333333333331</v>
      </c>
    </row>
    <row r="26" spans="1:9" x14ac:dyDescent="0.35">
      <c r="G26" s="10"/>
    </row>
    <row r="27" spans="1:9" x14ac:dyDescent="0.35">
      <c r="A27" s="31" t="s">
        <v>17</v>
      </c>
      <c r="B27" s="23" t="s">
        <v>12</v>
      </c>
      <c r="C27" s="23"/>
      <c r="D27" s="23"/>
      <c r="E27" s="23"/>
      <c r="F27" s="23"/>
      <c r="G27" s="1"/>
    </row>
    <row r="28" spans="1:9" x14ac:dyDescent="0.35">
      <c r="A28" s="31"/>
      <c r="B28" s="6"/>
      <c r="C28" s="4" t="s">
        <v>5</v>
      </c>
      <c r="D28" s="4" t="s">
        <v>6</v>
      </c>
      <c r="E28" s="4" t="s">
        <v>7</v>
      </c>
      <c r="F28" s="4" t="s">
        <v>8</v>
      </c>
      <c r="G28" s="8"/>
    </row>
    <row r="29" spans="1:9" x14ac:dyDescent="0.35">
      <c r="B29" s="4" t="s">
        <v>0</v>
      </c>
      <c r="C29" s="7">
        <f t="shared" ref="C29:C38" si="0">(C16*$M$3)+$M$3</f>
        <v>0.3</v>
      </c>
      <c r="D29" s="7">
        <f t="shared" ref="D29:D38" si="1">(D16*$M$4)+$M$4</f>
        <v>0.4</v>
      </c>
      <c r="E29" s="7">
        <f t="shared" ref="E29:E38" si="2">(E16*$M$5)+$M$5</f>
        <v>0.16666666666666669</v>
      </c>
      <c r="F29" s="7">
        <f t="shared" ref="F29:F38" si="3">(F16*$M$6)+$M$6</f>
        <v>0.53333333333333333</v>
      </c>
      <c r="G29" s="8"/>
    </row>
    <row r="30" spans="1:9" x14ac:dyDescent="0.35">
      <c r="B30" s="4" t="s">
        <v>1</v>
      </c>
      <c r="C30" s="7">
        <f t="shared" si="0"/>
        <v>0.3</v>
      </c>
      <c r="D30" s="7">
        <f t="shared" si="1"/>
        <v>0.4</v>
      </c>
      <c r="E30" s="7">
        <f t="shared" si="2"/>
        <v>0.2</v>
      </c>
      <c r="F30" s="7">
        <f t="shared" si="3"/>
        <v>0.66666666666666674</v>
      </c>
      <c r="G30" s="8"/>
    </row>
    <row r="31" spans="1:9" ht="16.5" customHeight="1" x14ac:dyDescent="0.35">
      <c r="A31" s="2"/>
      <c r="B31" s="4" t="s">
        <v>2</v>
      </c>
      <c r="C31" s="7">
        <f t="shared" si="0"/>
        <v>0.6</v>
      </c>
      <c r="D31" s="7">
        <f t="shared" si="1"/>
        <v>0.2</v>
      </c>
      <c r="E31" s="7">
        <f t="shared" si="2"/>
        <v>0.2</v>
      </c>
      <c r="F31" s="7">
        <f t="shared" si="3"/>
        <v>0.8</v>
      </c>
      <c r="G31" s="9"/>
      <c r="H31" s="9"/>
      <c r="I31" s="9"/>
    </row>
    <row r="32" spans="1:9" x14ac:dyDescent="0.35">
      <c r="B32" s="4" t="s">
        <v>3</v>
      </c>
      <c r="C32" s="7">
        <f t="shared" si="0"/>
        <v>0.6</v>
      </c>
      <c r="D32" s="7">
        <f t="shared" si="1"/>
        <v>0.30000000000000004</v>
      </c>
      <c r="E32" s="7">
        <f t="shared" si="2"/>
        <v>0.16666666666666669</v>
      </c>
      <c r="F32" s="7">
        <f t="shared" si="3"/>
        <v>0.66666666666666674</v>
      </c>
      <c r="G32" s="1"/>
    </row>
    <row r="33" spans="1:7" x14ac:dyDescent="0.35">
      <c r="B33" s="4" t="s">
        <v>4</v>
      </c>
      <c r="C33" s="7">
        <f t="shared" si="0"/>
        <v>0.3</v>
      </c>
      <c r="D33" s="7">
        <f t="shared" si="1"/>
        <v>0.4</v>
      </c>
      <c r="E33" s="7">
        <f t="shared" si="2"/>
        <v>0.2</v>
      </c>
      <c r="F33" s="7">
        <f t="shared" si="3"/>
        <v>0.53333333333333333</v>
      </c>
      <c r="G33" s="8"/>
    </row>
    <row r="34" spans="1:7" x14ac:dyDescent="0.35">
      <c r="B34" s="4" t="s">
        <v>49</v>
      </c>
      <c r="C34" s="7">
        <f t="shared" si="0"/>
        <v>0.5</v>
      </c>
      <c r="D34" s="7">
        <f t="shared" si="1"/>
        <v>0.4</v>
      </c>
      <c r="E34" s="7">
        <f t="shared" si="2"/>
        <v>0.13333333333333333</v>
      </c>
      <c r="F34" s="7">
        <f t="shared" si="3"/>
        <v>0.66666666666666674</v>
      </c>
      <c r="G34" s="8"/>
    </row>
    <row r="35" spans="1:7" x14ac:dyDescent="0.35">
      <c r="B35" s="4" t="s">
        <v>50</v>
      </c>
      <c r="C35" s="7">
        <f t="shared" si="0"/>
        <v>0.5</v>
      </c>
      <c r="D35" s="7">
        <f t="shared" si="1"/>
        <v>0.4</v>
      </c>
      <c r="E35" s="7">
        <f t="shared" si="2"/>
        <v>0.13333333333333333</v>
      </c>
      <c r="F35" s="7">
        <f t="shared" si="3"/>
        <v>0.53333333333333333</v>
      </c>
      <c r="G35" s="8"/>
    </row>
    <row r="36" spans="1:7" x14ac:dyDescent="0.35">
      <c r="B36" s="4" t="s">
        <v>51</v>
      </c>
      <c r="C36" s="7">
        <f t="shared" si="0"/>
        <v>0.3</v>
      </c>
      <c r="D36" s="7">
        <f t="shared" si="1"/>
        <v>0.30000000000000004</v>
      </c>
      <c r="E36" s="7">
        <f t="shared" si="2"/>
        <v>0.16666666666666669</v>
      </c>
      <c r="F36" s="7">
        <f t="shared" si="3"/>
        <v>0.4</v>
      </c>
      <c r="G36" s="8"/>
    </row>
    <row r="37" spans="1:7" x14ac:dyDescent="0.35">
      <c r="B37" s="4" t="s">
        <v>52</v>
      </c>
      <c r="C37" s="7">
        <f t="shared" si="0"/>
        <v>0.6</v>
      </c>
      <c r="D37" s="7">
        <f t="shared" si="1"/>
        <v>0.4</v>
      </c>
      <c r="E37" s="7">
        <f t="shared" si="2"/>
        <v>0.1</v>
      </c>
      <c r="F37" s="7">
        <f t="shared" si="3"/>
        <v>0.53333333333333333</v>
      </c>
      <c r="G37" s="8"/>
    </row>
    <row r="38" spans="1:7" x14ac:dyDescent="0.35">
      <c r="B38" s="4" t="s">
        <v>53</v>
      </c>
      <c r="C38" s="7">
        <f t="shared" si="0"/>
        <v>0.5</v>
      </c>
      <c r="D38" s="7">
        <f t="shared" si="1"/>
        <v>0.4</v>
      </c>
      <c r="E38" s="7">
        <f t="shared" si="2"/>
        <v>0.13333333333333333</v>
      </c>
      <c r="F38" s="7">
        <f t="shared" si="3"/>
        <v>0.53333333333333333</v>
      </c>
    </row>
    <row r="39" spans="1:7" ht="31.5" customHeight="1" x14ac:dyDescent="0.35">
      <c r="G39" s="10"/>
    </row>
    <row r="40" spans="1:7" x14ac:dyDescent="0.35">
      <c r="A40" s="28" t="s">
        <v>14</v>
      </c>
      <c r="B40" s="23" t="s">
        <v>13</v>
      </c>
      <c r="C40" s="23"/>
      <c r="D40" s="23"/>
      <c r="E40" s="23"/>
      <c r="F40" s="23"/>
    </row>
    <row r="41" spans="1:7" x14ac:dyDescent="0.35">
      <c r="A41" s="28"/>
      <c r="B41" s="6"/>
      <c r="C41" s="4" t="s">
        <v>5</v>
      </c>
      <c r="D41" s="4" t="s">
        <v>6</v>
      </c>
      <c r="E41" s="4" t="s">
        <v>7</v>
      </c>
      <c r="F41" s="4" t="s">
        <v>8</v>
      </c>
    </row>
    <row r="42" spans="1:7" x14ac:dyDescent="0.35">
      <c r="B42" s="4" t="s">
        <v>14</v>
      </c>
      <c r="C42" s="7">
        <f>(C29*C30*C31*C32*C33*C34*C35*C36*C37*C38)^0.1</f>
        <v>0.43051162024993422</v>
      </c>
      <c r="D42" s="7">
        <f>(D29*D30*D31*D32*D33*D34*D35*D36*D37*D38)^0.1</f>
        <v>0.35234591797440878</v>
      </c>
      <c r="E42" s="7">
        <f>(E29*E30*E31*E32*E33*E34*E35*E36*E37*E38)^0.1</f>
        <v>0.15643907687126113</v>
      </c>
      <c r="F42" s="7">
        <f>(F29*F30*F31*F32*F33*F34*F35*F36*F37*F38)^0.1</f>
        <v>0.57701484179155238</v>
      </c>
    </row>
    <row r="44" spans="1:7" ht="15.5" x14ac:dyDescent="0.35">
      <c r="A44" s="1" t="s">
        <v>16</v>
      </c>
      <c r="B44" s="24" t="s">
        <v>15</v>
      </c>
      <c r="C44" s="24"/>
      <c r="D44" s="24"/>
      <c r="E44" s="24"/>
      <c r="F44" s="24"/>
    </row>
    <row r="45" spans="1:7" x14ac:dyDescent="0.35">
      <c r="B45" s="3"/>
      <c r="C45" s="4" t="s">
        <v>5</v>
      </c>
      <c r="D45" s="4" t="s">
        <v>6</v>
      </c>
      <c r="E45" s="4" t="s">
        <v>7</v>
      </c>
      <c r="F45" s="4" t="s">
        <v>8</v>
      </c>
    </row>
    <row r="46" spans="1:7" x14ac:dyDescent="0.35">
      <c r="B46" s="4" t="s">
        <v>0</v>
      </c>
      <c r="C46" s="7">
        <f>C29-$C$42</f>
        <v>-0.13051162024993423</v>
      </c>
      <c r="D46" s="7">
        <f>D29-$D$42</f>
        <v>4.7654082025591238E-2</v>
      </c>
      <c r="E46" s="7">
        <f>E29-$E$42</f>
        <v>1.0227589795405556E-2</v>
      </c>
      <c r="F46" s="7">
        <f>F29-$F$42</f>
        <v>-4.3681508458219054E-2</v>
      </c>
    </row>
    <row r="47" spans="1:7" x14ac:dyDescent="0.35">
      <c r="B47" s="4" t="s">
        <v>1</v>
      </c>
      <c r="C47" s="7">
        <f t="shared" ref="C47:C55" si="4">C30-$C$42</f>
        <v>-0.13051162024993423</v>
      </c>
      <c r="D47" s="7">
        <f t="shared" ref="D47:D55" si="5">D30-$D$42</f>
        <v>4.7654082025591238E-2</v>
      </c>
      <c r="E47" s="7">
        <f t="shared" ref="E47:E55" si="6">E30-$E$42</f>
        <v>4.3560923128738882E-2</v>
      </c>
      <c r="F47" s="7">
        <f t="shared" ref="F47:F55" si="7">F30-$F$42</f>
        <v>8.9651824875114361E-2</v>
      </c>
    </row>
    <row r="48" spans="1:7" x14ac:dyDescent="0.35">
      <c r="B48" s="4" t="s">
        <v>2</v>
      </c>
      <c r="C48" s="7">
        <f t="shared" si="4"/>
        <v>0.16948837975006575</v>
      </c>
      <c r="D48" s="7">
        <f t="shared" si="5"/>
        <v>-0.15234591797440877</v>
      </c>
      <c r="E48" s="7">
        <f t="shared" si="6"/>
        <v>4.3560923128738882E-2</v>
      </c>
      <c r="F48" s="7">
        <f t="shared" si="7"/>
        <v>0.22298515820844766</v>
      </c>
    </row>
    <row r="49" spans="1:13" x14ac:dyDescent="0.35">
      <c r="B49" s="4" t="s">
        <v>3</v>
      </c>
      <c r="C49" s="7">
        <f t="shared" si="4"/>
        <v>0.16948837975006575</v>
      </c>
      <c r="D49" s="7">
        <f t="shared" si="5"/>
        <v>-5.234591797440874E-2</v>
      </c>
      <c r="E49" s="7">
        <f t="shared" si="6"/>
        <v>1.0227589795405556E-2</v>
      </c>
      <c r="F49" s="7">
        <f t="shared" si="7"/>
        <v>8.9651824875114361E-2</v>
      </c>
    </row>
    <row r="50" spans="1:13" x14ac:dyDescent="0.35">
      <c r="B50" s="4" t="s">
        <v>4</v>
      </c>
      <c r="C50" s="7">
        <f t="shared" si="4"/>
        <v>-0.13051162024993423</v>
      </c>
      <c r="D50" s="7">
        <f t="shared" si="5"/>
        <v>4.7654082025591238E-2</v>
      </c>
      <c r="E50" s="7">
        <f t="shared" si="6"/>
        <v>4.3560923128738882E-2</v>
      </c>
      <c r="F50" s="7">
        <f t="shared" si="7"/>
        <v>-4.3681508458219054E-2</v>
      </c>
    </row>
    <row r="51" spans="1:13" x14ac:dyDescent="0.35">
      <c r="B51" s="4" t="s">
        <v>49</v>
      </c>
      <c r="C51" s="7">
        <f t="shared" si="4"/>
        <v>6.9488379750065776E-2</v>
      </c>
      <c r="D51" s="7">
        <f t="shared" si="5"/>
        <v>4.7654082025591238E-2</v>
      </c>
      <c r="E51" s="7">
        <f t="shared" si="6"/>
        <v>-2.3105743537927798E-2</v>
      </c>
      <c r="F51" s="7">
        <f t="shared" si="7"/>
        <v>8.9651824875114361E-2</v>
      </c>
    </row>
    <row r="52" spans="1:13" x14ac:dyDescent="0.35">
      <c r="B52" s="4" t="s">
        <v>50</v>
      </c>
      <c r="C52" s="7">
        <f t="shared" si="4"/>
        <v>6.9488379750065776E-2</v>
      </c>
      <c r="D52" s="7">
        <f t="shared" si="5"/>
        <v>4.7654082025591238E-2</v>
      </c>
      <c r="E52" s="7">
        <f t="shared" si="6"/>
        <v>-2.3105743537927798E-2</v>
      </c>
      <c r="F52" s="7">
        <f t="shared" si="7"/>
        <v>-4.3681508458219054E-2</v>
      </c>
    </row>
    <row r="53" spans="1:13" x14ac:dyDescent="0.35">
      <c r="B53" s="4" t="s">
        <v>51</v>
      </c>
      <c r="C53" s="7">
        <f t="shared" si="4"/>
        <v>-0.13051162024993423</v>
      </c>
      <c r="D53" s="7">
        <f t="shared" si="5"/>
        <v>-5.234591797440874E-2</v>
      </c>
      <c r="E53" s="7">
        <f t="shared" si="6"/>
        <v>1.0227589795405556E-2</v>
      </c>
      <c r="F53" s="7">
        <f t="shared" si="7"/>
        <v>-0.17701484179155236</v>
      </c>
    </row>
    <row r="54" spans="1:13" x14ac:dyDescent="0.35">
      <c r="B54" s="4" t="s">
        <v>52</v>
      </c>
      <c r="C54" s="7">
        <f t="shared" si="4"/>
        <v>0.16948837975006575</v>
      </c>
      <c r="D54" s="7">
        <f t="shared" si="5"/>
        <v>4.7654082025591238E-2</v>
      </c>
      <c r="E54" s="7">
        <f t="shared" si="6"/>
        <v>-5.6439076871261123E-2</v>
      </c>
      <c r="F54" s="7">
        <f t="shared" si="7"/>
        <v>-4.3681508458219054E-2</v>
      </c>
    </row>
    <row r="55" spans="1:13" x14ac:dyDescent="0.35">
      <c r="B55" s="4" t="s">
        <v>53</v>
      </c>
      <c r="C55" s="7">
        <f t="shared" si="4"/>
        <v>6.9488379750065776E-2</v>
      </c>
      <c r="D55" s="7">
        <f t="shared" si="5"/>
        <v>4.7654082025591238E-2</v>
      </c>
      <c r="E55" s="7">
        <f t="shared" si="6"/>
        <v>-2.3105743537927798E-2</v>
      </c>
      <c r="F55" s="7">
        <f t="shared" si="7"/>
        <v>-4.3681508458219054E-2</v>
      </c>
    </row>
    <row r="57" spans="1:13" ht="14.5" customHeight="1" x14ac:dyDescent="0.35">
      <c r="A57" s="28" t="s">
        <v>54</v>
      </c>
      <c r="B57" s="4" t="s">
        <v>59</v>
      </c>
      <c r="C57" s="20" t="s">
        <v>61</v>
      </c>
      <c r="D57" s="18" t="s">
        <v>60</v>
      </c>
      <c r="E57" s="17" t="s">
        <v>48</v>
      </c>
    </row>
    <row r="58" spans="1:13" x14ac:dyDescent="0.35">
      <c r="A58" s="28"/>
      <c r="B58" s="4" t="s">
        <v>0</v>
      </c>
      <c r="C58" s="21" t="s">
        <v>62</v>
      </c>
      <c r="D58" s="14">
        <f t="shared" ref="D58:D67" si="8">SUM(C46:F46)</f>
        <v>-0.11631145688715649</v>
      </c>
      <c r="E58" s="6">
        <v>7</v>
      </c>
    </row>
    <row r="59" spans="1:13" x14ac:dyDescent="0.35">
      <c r="B59" s="4" t="s">
        <v>1</v>
      </c>
      <c r="C59" s="21" t="s">
        <v>63</v>
      </c>
      <c r="D59" s="14">
        <f t="shared" si="8"/>
        <v>5.0355209779510246E-2</v>
      </c>
      <c r="E59" s="6">
        <v>5</v>
      </c>
    </row>
    <row r="60" spans="1:13" x14ac:dyDescent="0.35">
      <c r="B60" s="4" t="s">
        <v>2</v>
      </c>
      <c r="C60" s="21" t="s">
        <v>64</v>
      </c>
      <c r="D60" s="16">
        <f t="shared" si="8"/>
        <v>0.28368854311284353</v>
      </c>
      <c r="E60" s="19">
        <v>1</v>
      </c>
    </row>
    <row r="61" spans="1:13" x14ac:dyDescent="0.35">
      <c r="B61" s="4" t="s">
        <v>3</v>
      </c>
      <c r="C61" s="21" t="s">
        <v>65</v>
      </c>
      <c r="D61" s="14">
        <f t="shared" si="8"/>
        <v>0.21702187644617693</v>
      </c>
      <c r="E61" s="6">
        <v>2</v>
      </c>
    </row>
    <row r="62" spans="1:13" x14ac:dyDescent="0.35">
      <c r="B62" s="4" t="s">
        <v>4</v>
      </c>
      <c r="C62" s="21" t="s">
        <v>66</v>
      </c>
      <c r="D62" s="14">
        <f t="shared" si="8"/>
        <v>-8.2978123553823169E-2</v>
      </c>
      <c r="E62" s="6">
        <v>6</v>
      </c>
    </row>
    <row r="63" spans="1:13" x14ac:dyDescent="0.35">
      <c r="B63" s="4" t="s">
        <v>49</v>
      </c>
      <c r="C63" s="21" t="s">
        <v>67</v>
      </c>
      <c r="D63" s="14">
        <f t="shared" si="8"/>
        <v>0.18368854311284358</v>
      </c>
      <c r="E63" s="6">
        <v>3</v>
      </c>
    </row>
    <row r="64" spans="1:13" x14ac:dyDescent="0.35">
      <c r="B64" s="4" t="s">
        <v>50</v>
      </c>
      <c r="C64" s="21" t="s">
        <v>68</v>
      </c>
      <c r="D64" s="14">
        <f t="shared" si="8"/>
        <v>5.0355209779510163E-2</v>
      </c>
      <c r="E64" s="6">
        <v>5</v>
      </c>
      <c r="I64" s="1"/>
      <c r="J64" s="8"/>
      <c r="K64" s="8"/>
      <c r="L64" s="8"/>
      <c r="M64" s="8"/>
    </row>
    <row r="65" spans="2:13" x14ac:dyDescent="0.35">
      <c r="B65" s="4" t="s">
        <v>51</v>
      </c>
      <c r="C65" s="21" t="s">
        <v>69</v>
      </c>
      <c r="D65" s="14">
        <f t="shared" si="8"/>
        <v>-0.34964479022048978</v>
      </c>
      <c r="E65" s="6">
        <v>8</v>
      </c>
      <c r="I65" s="1"/>
      <c r="J65" s="8"/>
      <c r="K65" s="8"/>
      <c r="L65" s="8"/>
      <c r="M65" s="8"/>
    </row>
    <row r="66" spans="2:13" x14ac:dyDescent="0.35">
      <c r="B66" s="4" t="s">
        <v>52</v>
      </c>
      <c r="C66" s="21" t="s">
        <v>70</v>
      </c>
      <c r="D66" s="14">
        <f t="shared" si="8"/>
        <v>0.11702187644617681</v>
      </c>
      <c r="E66" s="6">
        <v>4</v>
      </c>
    </row>
    <row r="67" spans="2:13" x14ac:dyDescent="0.35">
      <c r="B67" s="4" t="s">
        <v>53</v>
      </c>
      <c r="C67" s="21" t="s">
        <v>71</v>
      </c>
      <c r="D67" s="14">
        <f t="shared" si="8"/>
        <v>5.0355209779510163E-2</v>
      </c>
      <c r="E67" s="6">
        <v>5</v>
      </c>
    </row>
  </sheetData>
  <mergeCells count="10">
    <mergeCell ref="B40:F40"/>
    <mergeCell ref="B44:F44"/>
    <mergeCell ref="A40:A41"/>
    <mergeCell ref="A57:A58"/>
    <mergeCell ref="A27:A28"/>
    <mergeCell ref="A1:A2"/>
    <mergeCell ref="A14:A15"/>
    <mergeCell ref="B1:F1"/>
    <mergeCell ref="B14:F14"/>
    <mergeCell ref="B27:F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Perhitungan Tugas Jobsheet</vt:lpstr>
      <vt:lpstr>Perhitungan MATERI PDF (2)</vt:lpstr>
      <vt:lpstr>Perhitungan MATERI PDF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Andika Wibowo</dc:creator>
  <cp:lastModifiedBy>Andika Wibowo</cp:lastModifiedBy>
  <dcterms:created xsi:type="dcterms:W3CDTF">2023-11-01T00:57:34Z</dcterms:created>
  <dcterms:modified xsi:type="dcterms:W3CDTF">2023-12-13T03:17:07Z</dcterms:modified>
</cp:coreProperties>
</file>