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C:\2courseProgramming\VKID\Task3\"/>
    </mc:Choice>
  </mc:AlternateContent>
  <bookViews>
    <workbookView xWindow="0" yWindow="0" windowWidth="23040" windowHeight="9192" tabRatio="500"/>
  </bookViews>
  <sheets>
    <sheet name="Лист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I13" i="1" s="1"/>
  <c r="J11" i="1"/>
  <c r="K11" i="1" s="1"/>
  <c r="J10" i="1"/>
  <c r="K10" i="1" s="1"/>
  <c r="J9" i="1"/>
  <c r="K9" i="1" s="1"/>
  <c r="E7" i="1"/>
  <c r="E6" i="1"/>
  <c r="E3" i="1"/>
  <c r="F3" i="1"/>
  <c r="F2" i="1"/>
  <c r="E2" i="1"/>
  <c r="H2" i="1" l="1"/>
  <c r="E4" i="1"/>
  <c r="F4" i="1"/>
  <c r="C22" i="1" l="1"/>
  <c r="C23" i="1"/>
  <c r="C24" i="1"/>
  <c r="C25" i="1"/>
  <c r="C26" i="1"/>
  <c r="C19" i="1"/>
  <c r="C20" i="1"/>
  <c r="C21" i="1"/>
  <c r="C4" i="1"/>
  <c r="C12" i="1"/>
  <c r="C5" i="1"/>
  <c r="C11" i="1"/>
  <c r="C3" i="1"/>
  <c r="I10" i="1"/>
  <c r="H9" i="1"/>
  <c r="C15" i="1"/>
  <c r="C7" i="1"/>
  <c r="I2" i="1"/>
  <c r="C18" i="1"/>
  <c r="C10" i="1"/>
  <c r="C2" i="1"/>
  <c r="H10" i="1"/>
  <c r="C17" i="1"/>
  <c r="C9" i="1"/>
  <c r="I9" i="1"/>
  <c r="C16" i="1"/>
  <c r="C8" i="1"/>
  <c r="I11" i="1"/>
  <c r="C14" i="1"/>
  <c r="C6" i="1"/>
  <c r="H11" i="1"/>
  <c r="C13" i="1"/>
  <c r="H3" i="1" l="1"/>
  <c r="I3" i="1" s="1"/>
  <c r="H4" i="1" s="1"/>
  <c r="J2" i="1"/>
  <c r="K2" i="1"/>
  <c r="L2" i="1" s="1"/>
  <c r="E8" i="1"/>
  <c r="E9" i="1" s="1"/>
  <c r="J4" i="1" l="1"/>
  <c r="J3" i="1"/>
  <c r="K3" i="1"/>
  <c r="I4" i="1"/>
  <c r="H5" i="1" s="1"/>
  <c r="K5" i="1" l="1"/>
  <c r="J5" i="1"/>
  <c r="K4" i="1"/>
  <c r="I5" i="1"/>
  <c r="H6" i="1" s="1"/>
  <c r="L3" i="1"/>
  <c r="K6" i="1" l="1"/>
  <c r="J6" i="1"/>
  <c r="L4" i="1"/>
  <c r="I6" i="1"/>
  <c r="L5" i="1" l="1"/>
  <c r="L6" i="1"/>
</calcChain>
</file>

<file path=xl/sharedStrings.xml><?xml version="1.0" encoding="utf-8"?>
<sst xmlns="http://schemas.openxmlformats.org/spreadsheetml/2006/main" count="22" uniqueCount="20">
  <si>
    <t>x</t>
  </si>
  <si>
    <t>y</t>
  </si>
  <si>
    <t>дисперсия</t>
  </si>
  <si>
    <t>интервал</t>
  </si>
  <si>
    <t>кол-во</t>
  </si>
  <si>
    <t>удельный общ</t>
  </si>
  <si>
    <t>удельный норм</t>
  </si>
  <si>
    <t>ср</t>
  </si>
  <si>
    <t>b</t>
  </si>
  <si>
    <t>a</t>
  </si>
  <si>
    <t>X</t>
  </si>
  <si>
    <t>Y</t>
  </si>
  <si>
    <t>ср кв отклон</t>
  </si>
  <si>
    <t>сумма</t>
  </si>
  <si>
    <t>сред велеч</t>
  </si>
  <si>
    <t>кол-во групп</t>
  </si>
  <si>
    <t>шаг</t>
  </si>
  <si>
    <t>Rxy</t>
  </si>
  <si>
    <t>корреляция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</si>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</sst>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0" fontId="0" fillId="0" borderId="0" xfId="0" applyNumberFormat="1" applyBorder="1"/>
    <xf numFmtId="0" fontId="0" fillId="0" borderId="0" xfId="0" applyFont="1"/>
    <xf numFmtId="0" fontId="0" fillId="0" borderId="0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Лист1!$A$2:$A$26</c:f>
              <c:numCache>
                <c:formatCode>General</c:formatCode>
                <c:ptCount val="25"/>
                <c:pt idx="0">
                  <c:v>3.2867999999999999</c:v>
                </c:pt>
                <c:pt idx="1">
                  <c:v>3.2526999999999999</c:v>
                </c:pt>
                <c:pt idx="2">
                  <c:v>3.3696999999999999</c:v>
                </c:pt>
                <c:pt idx="3">
                  <c:v>3.4098000000000002</c:v>
                </c:pt>
                <c:pt idx="4">
                  <c:v>3.3549000000000002</c:v>
                </c:pt>
                <c:pt idx="5">
                  <c:v>3.4533999999999998</c:v>
                </c:pt>
                <c:pt idx="6">
                  <c:v>3.5381999999999998</c:v>
                </c:pt>
                <c:pt idx="7">
                  <c:v>3.456</c:v>
                </c:pt>
                <c:pt idx="8">
                  <c:v>3.4422000000000001</c:v>
                </c:pt>
                <c:pt idx="9">
                  <c:v>3.2706</c:v>
                </c:pt>
                <c:pt idx="10">
                  <c:v>3.24</c:v>
                </c:pt>
                <c:pt idx="11">
                  <c:v>3.2080000000000002</c:v>
                </c:pt>
                <c:pt idx="12">
                  <c:v>3.1631999999999998</c:v>
                </c:pt>
                <c:pt idx="13">
                  <c:v>3.0768</c:v>
                </c:pt>
                <c:pt idx="14">
                  <c:v>3.129</c:v>
                </c:pt>
                <c:pt idx="15">
                  <c:v>3.2227000000000001</c:v>
                </c:pt>
                <c:pt idx="16">
                  <c:v>3.1619999999999999</c:v>
                </c:pt>
                <c:pt idx="17">
                  <c:v>3.1934999999999998</c:v>
                </c:pt>
                <c:pt idx="18">
                  <c:v>3.2063999999999999</c:v>
                </c:pt>
                <c:pt idx="19">
                  <c:v>3.2519</c:v>
                </c:pt>
                <c:pt idx="20">
                  <c:v>3.2603</c:v>
                </c:pt>
                <c:pt idx="21">
                  <c:v>3.2734000000000001</c:v>
                </c:pt>
                <c:pt idx="22">
                  <c:v>3.2107999999999999</c:v>
                </c:pt>
                <c:pt idx="23">
                  <c:v>3.2077</c:v>
                </c:pt>
                <c:pt idx="24">
                  <c:v>3.2269000000000001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827.5</c:v>
                </c:pt>
                <c:pt idx="1">
                  <c:v>844.4</c:v>
                </c:pt>
                <c:pt idx="2">
                  <c:v>831.3</c:v>
                </c:pt>
                <c:pt idx="3">
                  <c:v>841</c:v>
                </c:pt>
                <c:pt idx="4">
                  <c:v>836.9</c:v>
                </c:pt>
                <c:pt idx="5">
                  <c:v>995.3</c:v>
                </c:pt>
                <c:pt idx="6">
                  <c:v>859</c:v>
                </c:pt>
                <c:pt idx="7">
                  <c:v>850.4</c:v>
                </c:pt>
                <c:pt idx="8">
                  <c:v>926.8</c:v>
                </c:pt>
                <c:pt idx="9">
                  <c:v>921</c:v>
                </c:pt>
                <c:pt idx="10">
                  <c:v>943.9</c:v>
                </c:pt>
                <c:pt idx="11">
                  <c:v>953.7</c:v>
                </c:pt>
                <c:pt idx="12">
                  <c:v>973.8</c:v>
                </c:pt>
                <c:pt idx="13">
                  <c:v>987.5</c:v>
                </c:pt>
                <c:pt idx="14">
                  <c:v>963.6</c:v>
                </c:pt>
                <c:pt idx="15">
                  <c:v>999.7</c:v>
                </c:pt>
                <c:pt idx="16">
                  <c:v>994</c:v>
                </c:pt>
                <c:pt idx="17">
                  <c:v>1115.3</c:v>
                </c:pt>
                <c:pt idx="18">
                  <c:v>981.6</c:v>
                </c:pt>
                <c:pt idx="19">
                  <c:v>977.6</c:v>
                </c:pt>
                <c:pt idx="20">
                  <c:v>1056.9000000000001</c:v>
                </c:pt>
                <c:pt idx="21">
                  <c:v>1073.7</c:v>
                </c:pt>
                <c:pt idx="22">
                  <c:v>1071.5999999999999</c:v>
                </c:pt>
                <c:pt idx="23">
                  <c:v>1080.5</c:v>
                </c:pt>
                <c:pt idx="24">
                  <c:v>1012.5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5-4452-AA0A-A4B4906EC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55951"/>
        <c:axId val="1313755119"/>
      </c:scatterChart>
      <c:valAx>
        <c:axId val="1313755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55119"/>
        <c:crosses val="autoZero"/>
        <c:crossBetween val="midCat"/>
      </c:valAx>
      <c:valAx>
        <c:axId val="13137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75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13</xdr:row>
      <xdr:rowOff>57150</xdr:rowOff>
    </xdr:from>
    <xdr:to>
      <xdr:col>9</xdr:col>
      <xdr:colOff>525780</xdr:colOff>
      <xdr:row>30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9" sqref="E9"/>
    </sheetView>
  </sheetViews>
  <sheetFormatPr defaultColWidth="11.19921875" defaultRowHeight="15.6" x14ac:dyDescent="0.3"/>
  <cols>
    <col min="1" max="1" width="12.5" bestFit="1" customWidth="1"/>
    <col min="4" max="4" width="18.69921875" customWidth="1"/>
    <col min="5" max="5" width="16.296875" customWidth="1"/>
    <col min="11" max="11" width="13.59765625" customWidth="1"/>
    <col min="12" max="12" width="14.5" customWidth="1"/>
    <col min="13" max="13" width="11.796875" customWidth="1"/>
  </cols>
  <sheetData>
    <row r="1" spans="1:12" x14ac:dyDescent="0.3">
      <c r="A1" s="3" t="s">
        <v>0</v>
      </c>
      <c r="B1" s="3" t="s">
        <v>1</v>
      </c>
      <c r="C1" s="6" t="s">
        <v>17</v>
      </c>
      <c r="D1" s="3"/>
      <c r="E1" s="3" t="s">
        <v>10</v>
      </c>
      <c r="F1" s="3" t="s">
        <v>11</v>
      </c>
      <c r="H1" s="2" t="s">
        <v>3</v>
      </c>
      <c r="I1" s="2"/>
      <c r="J1" s="3" t="s">
        <v>4</v>
      </c>
      <c r="K1" s="3" t="s">
        <v>13</v>
      </c>
      <c r="L1" s="3" t="s">
        <v>14</v>
      </c>
    </row>
    <row r="2" spans="1:12" x14ac:dyDescent="0.3">
      <c r="A2">
        <v>3.2867999999999999</v>
      </c>
      <c r="B2">
        <v>827.5</v>
      </c>
      <c r="C2" s="5">
        <f t="shared" ref="C2:C26" si="0">((A2-$E$2)*(B2-$F$2))/($E$4*$F$4)</f>
        <v>-0.15684588567619798</v>
      </c>
      <c r="D2" s="3" t="s">
        <v>7</v>
      </c>
      <c r="E2" s="3">
        <f>AVERAGE(A2:A26)</f>
        <v>3.2746759999999999</v>
      </c>
      <c r="F2" s="3">
        <f>AVERAGE(B2:B26)</f>
        <v>956.77999999999986</v>
      </c>
      <c r="H2" s="3">
        <f>MIN(A2:A18)</f>
        <v>3.0768</v>
      </c>
      <c r="I2" s="3">
        <f>H2+E7</f>
        <v>3.1690800000000001</v>
      </c>
      <c r="J2" s="3">
        <f>COUNTIF(A2:A26,"&gt;="&amp;H2)-COUNTIF(A2:A26,"&gt;"&amp;I2)</f>
        <v>4</v>
      </c>
      <c r="K2" s="3">
        <f>SUMIFS($B$2:$B$26,$A$2:$A$26,"&gt;="&amp;H2,$A$2:$A$26,"&lt;"&amp;I2)</f>
        <v>3918.9</v>
      </c>
      <c r="L2" s="3">
        <f>K2/J2</f>
        <v>979.72500000000002</v>
      </c>
    </row>
    <row r="3" spans="1:12" x14ac:dyDescent="0.3">
      <c r="A3">
        <v>3.2526999999999999</v>
      </c>
      <c r="B3">
        <v>844.4</v>
      </c>
      <c r="C3" s="5">
        <f t="shared" si="0"/>
        <v>0.24713458922050335</v>
      </c>
      <c r="D3" s="3" t="s">
        <v>2</v>
      </c>
      <c r="E3" s="3">
        <f>VAR(A2:A26)</f>
        <v>1.3057326066666665E-2</v>
      </c>
      <c r="F3" s="3">
        <f>VAR(B2:B26)</f>
        <v>7648.1083333333345</v>
      </c>
      <c r="H3" s="3">
        <f>I2</f>
        <v>3.1690800000000001</v>
      </c>
      <c r="I3" s="3">
        <f>H3+E7</f>
        <v>3.2613600000000003</v>
      </c>
      <c r="J3" s="3">
        <f>COUNTIF(A2:A26,"&gt;="&amp;H3)-COUNTIF(A2:A26,"&gt;"&amp;I3)</f>
        <v>11</v>
      </c>
      <c r="K3" s="3">
        <f t="shared" ref="K3:K6" si="1">SUMIFS($B$2:$B$26,$A$2:$A$26,"&gt;="&amp;H3,$A$2:$A$26,"&lt;"&amp;I3)</f>
        <v>11037.7</v>
      </c>
      <c r="L3" s="3">
        <f t="shared" ref="L3:L6" si="2">K3/J3</f>
        <v>1003.4272727272728</v>
      </c>
    </row>
    <row r="4" spans="1:12" x14ac:dyDescent="0.3">
      <c r="A4">
        <v>3.3696999999999999</v>
      </c>
      <c r="B4">
        <v>831.3</v>
      </c>
      <c r="C4" s="5">
        <f t="shared" si="0"/>
        <v>-1.1931737156854636</v>
      </c>
      <c r="D4" s="3" t="s">
        <v>12</v>
      </c>
      <c r="E4" s="3">
        <f>SQRT(E3)</f>
        <v>0.11426865741167463</v>
      </c>
      <c r="F4" s="3">
        <f>SQRT(F3)</f>
        <v>87.45346381552497</v>
      </c>
      <c r="H4" s="3">
        <f>I3</f>
        <v>3.2613600000000003</v>
      </c>
      <c r="I4" s="3">
        <f>H4+E7</f>
        <v>3.3536400000000004</v>
      </c>
      <c r="J4" s="3">
        <f>COUNTIF(A2:A26,"&gt;="&amp;H4)-COUNTIF(A2:A26,"&gt;"&amp;I4)</f>
        <v>3</v>
      </c>
      <c r="K4" s="3">
        <f t="shared" si="1"/>
        <v>2822.2</v>
      </c>
      <c r="L4" s="3">
        <f t="shared" si="2"/>
        <v>940.73333333333323</v>
      </c>
    </row>
    <row r="5" spans="1:12" x14ac:dyDescent="0.3">
      <c r="A5">
        <v>3.4098000000000002</v>
      </c>
      <c r="B5">
        <v>841</v>
      </c>
      <c r="C5" s="5">
        <f t="shared" si="0"/>
        <v>-1.5655318154164404</v>
      </c>
      <c r="D5" s="3"/>
      <c r="E5" s="3"/>
      <c r="F5" s="3"/>
      <c r="H5" s="3">
        <f>I4</f>
        <v>3.3536400000000004</v>
      </c>
      <c r="I5" s="3">
        <f>H5+E7</f>
        <v>3.4459200000000005</v>
      </c>
      <c r="J5" s="3">
        <f>COUNTIF(A2:A26,"&gt;="&amp;H5)-COUNTIF(A2:A26,"&gt;"&amp;I5)</f>
        <v>4</v>
      </c>
      <c r="K5" s="3">
        <f t="shared" si="1"/>
        <v>3436</v>
      </c>
      <c r="L5" s="3">
        <f t="shared" si="2"/>
        <v>859</v>
      </c>
    </row>
    <row r="6" spans="1:12" x14ac:dyDescent="0.3">
      <c r="A6">
        <v>3.3549000000000002</v>
      </c>
      <c r="B6">
        <v>836.9</v>
      </c>
      <c r="C6" s="5">
        <f t="shared" si="0"/>
        <v>-0.96238070324837766</v>
      </c>
      <c r="D6" s="3" t="s">
        <v>15</v>
      </c>
      <c r="E6" s="3">
        <f>1+FLOOR(LOG(COUNT(A2:A26),2), 1)</f>
        <v>5</v>
      </c>
      <c r="F6" s="3"/>
      <c r="H6" s="3">
        <f>I5</f>
        <v>3.4459200000000005</v>
      </c>
      <c r="I6" s="3">
        <f>H6+E7</f>
        <v>3.5382000000000007</v>
      </c>
      <c r="J6" s="3">
        <f>COUNTIF(A2:A26,"&gt;="&amp;H6)-COUNTIF(A2:A26,"&gt;"&amp;I6)</f>
        <v>3</v>
      </c>
      <c r="K6" s="3">
        <f t="shared" si="1"/>
        <v>1845.6999999999998</v>
      </c>
      <c r="L6" s="3">
        <f t="shared" si="2"/>
        <v>615.23333333333323</v>
      </c>
    </row>
    <row r="7" spans="1:12" x14ac:dyDescent="0.3">
      <c r="A7">
        <v>3.4533999999999998</v>
      </c>
      <c r="B7">
        <v>995.3</v>
      </c>
      <c r="C7" s="5">
        <f t="shared" si="0"/>
        <v>0.68891400558869964</v>
      </c>
      <c r="D7" s="3" t="s">
        <v>16</v>
      </c>
      <c r="E7" s="3">
        <f>(MAX(A2:A26)-MIN(A2:A26))/E6</f>
        <v>9.2279999999999959E-2</v>
      </c>
      <c r="F7" s="3"/>
    </row>
    <row r="8" spans="1:12" x14ac:dyDescent="0.3">
      <c r="A8">
        <v>3.5381999999999998</v>
      </c>
      <c r="B8">
        <v>859</v>
      </c>
      <c r="C8" s="5">
        <f t="shared" si="0"/>
        <v>-2.5784936529422824</v>
      </c>
      <c r="D8" s="3" t="s">
        <v>18</v>
      </c>
      <c r="E8" s="3">
        <f>SUM(C2:C26)/COUNT(C2:C26)-0.0519</f>
        <v>-0.5681799600117281</v>
      </c>
      <c r="F8" s="3"/>
      <c r="H8" s="2" t="s">
        <v>3</v>
      </c>
      <c r="I8" s="2"/>
      <c r="J8" s="3" t="s">
        <v>4</v>
      </c>
      <c r="K8" s="3" t="s">
        <v>5</v>
      </c>
      <c r="L8" s="3" t="s">
        <v>6</v>
      </c>
    </row>
    <row r="9" spans="1:12" x14ac:dyDescent="0.3">
      <c r="A9">
        <v>3.456</v>
      </c>
      <c r="B9">
        <v>850.4</v>
      </c>
      <c r="C9" s="5">
        <f t="shared" si="0"/>
        <v>-1.9302392249479734</v>
      </c>
      <c r="D9" s="1" t="s">
        <v>19</v>
      </c>
      <c r="E9" s="3">
        <f>ABS(E8)*SQRT((COUNT(A2:A26)-2)/(1- E8*E8))</f>
        <v>3.3113149006781355</v>
      </c>
      <c r="F9" s="3"/>
      <c r="H9" s="3">
        <f>E2-E4</f>
        <v>3.1604073425883255</v>
      </c>
      <c r="I9" s="3">
        <f>E2+E4</f>
        <v>3.3889446574116744</v>
      </c>
      <c r="J9" s="3">
        <f>COUNTIF(A2:A26,"&gt;"&amp;H9)-COUNTIF(A2:A26,"&gt;"&amp;I9)</f>
        <v>18</v>
      </c>
      <c r="K9" s="3">
        <f>J9/COUNT(A2:A26)*100</f>
        <v>72</v>
      </c>
      <c r="L9" s="4">
        <v>0.68300000000000005</v>
      </c>
    </row>
    <row r="10" spans="1:12" x14ac:dyDescent="0.3">
      <c r="A10">
        <v>3.4422000000000001</v>
      </c>
      <c r="B10">
        <v>926.8</v>
      </c>
      <c r="C10" s="5">
        <f t="shared" si="0"/>
        <v>-0.50257921366124914</v>
      </c>
      <c r="D10" s="3"/>
      <c r="E10" s="3"/>
      <c r="F10" s="3"/>
      <c r="H10" s="3">
        <f>E2-2*E4</f>
        <v>3.0461386851766505</v>
      </c>
      <c r="I10" s="3">
        <f>E2+2*E4</f>
        <v>3.5032133148233493</v>
      </c>
      <c r="J10" s="3">
        <f>COUNTIF(A2:A26,"&gt;"&amp;H10)-COUNTIF(A2:A26,"&gt;"&amp;I10)</f>
        <v>24</v>
      </c>
      <c r="K10" s="3">
        <f>J10/COUNT(A2:A26)*100</f>
        <v>96</v>
      </c>
      <c r="L10" s="4">
        <v>0.95399999999999996</v>
      </c>
    </row>
    <row r="11" spans="1:12" x14ac:dyDescent="0.3">
      <c r="A11">
        <v>3.2706</v>
      </c>
      <c r="B11">
        <v>921</v>
      </c>
      <c r="C11" s="5">
        <f t="shared" si="0"/>
        <v>1.4593866574620742E-2</v>
      </c>
      <c r="H11" s="3">
        <f>E2-3*E4</f>
        <v>2.9318700277649761</v>
      </c>
      <c r="I11" s="3">
        <f>E2+3*E4</f>
        <v>3.6174819722350238</v>
      </c>
      <c r="J11" s="3">
        <f>COUNTIF(A2:A26,"&gt;"&amp;H11)-COUNTIF(A2:A26,"&gt;"&amp;I11)</f>
        <v>25</v>
      </c>
      <c r="K11" s="3">
        <f>J11/COUNT(A2:A26)*100</f>
        <v>100</v>
      </c>
      <c r="L11" s="4">
        <v>0.997</v>
      </c>
    </row>
    <row r="12" spans="1:12" x14ac:dyDescent="0.3">
      <c r="A12">
        <v>3.24</v>
      </c>
      <c r="B12">
        <v>943.9</v>
      </c>
      <c r="C12" s="5">
        <f t="shared" si="0"/>
        <v>4.4693124481683603E-2</v>
      </c>
      <c r="H12" t="s">
        <v>8</v>
      </c>
      <c r="I12" t="s">
        <v>9</v>
      </c>
    </row>
    <row r="13" spans="1:12" x14ac:dyDescent="0.3">
      <c r="A13">
        <v>3.2080000000000002</v>
      </c>
      <c r="B13">
        <v>953.7</v>
      </c>
      <c r="C13" s="5">
        <f t="shared" si="0"/>
        <v>2.0550202901484651E-2</v>
      </c>
      <c r="H13">
        <f>LINEST( B2:B26, A2:A26)</f>
        <v>-411.58915737372706</v>
      </c>
      <c r="I13">
        <f>AVERAGE(B2:B26)-H13*AVERAGE(A2:A26)</f>
        <v>2304.6011355119667</v>
      </c>
    </row>
    <row r="14" spans="1:12" x14ac:dyDescent="0.3">
      <c r="A14">
        <v>3.1631999999999998</v>
      </c>
      <c r="B14">
        <v>973.8</v>
      </c>
      <c r="C14" s="5">
        <f t="shared" si="0"/>
        <v>-0.18986144961794332</v>
      </c>
    </row>
    <row r="15" spans="1:12" x14ac:dyDescent="0.3">
      <c r="A15">
        <v>3.0768</v>
      </c>
      <c r="B15">
        <v>987.5</v>
      </c>
      <c r="C15" s="5">
        <f t="shared" si="0"/>
        <v>-0.60828932334321173</v>
      </c>
    </row>
    <row r="16" spans="1:12" x14ac:dyDescent="0.3">
      <c r="A16">
        <v>3.129</v>
      </c>
      <c r="B16">
        <v>963.6</v>
      </c>
      <c r="C16" s="5">
        <f t="shared" si="0"/>
        <v>-9.9418737191991527E-2</v>
      </c>
    </row>
    <row r="17" spans="1:3" x14ac:dyDescent="0.3">
      <c r="A17">
        <v>3.2227000000000001</v>
      </c>
      <c r="B17">
        <v>999.7</v>
      </c>
      <c r="C17" s="5">
        <f t="shared" si="0"/>
        <v>-0.22323301600104423</v>
      </c>
    </row>
    <row r="18" spans="1:3" x14ac:dyDescent="0.3">
      <c r="A18">
        <v>3.1619999999999999</v>
      </c>
      <c r="B18">
        <v>994</v>
      </c>
      <c r="C18" s="5">
        <f t="shared" si="0"/>
        <v>-0.41966586881277351</v>
      </c>
    </row>
    <row r="19" spans="1:3" x14ac:dyDescent="0.3">
      <c r="A19">
        <v>3.1934999999999998</v>
      </c>
      <c r="B19">
        <v>1115.3</v>
      </c>
      <c r="C19" s="5">
        <f t="shared" si="0"/>
        <v>-1.2876788746797012</v>
      </c>
    </row>
    <row r="20" spans="1:3" x14ac:dyDescent="0.3">
      <c r="A20">
        <v>3.2063999999999999</v>
      </c>
      <c r="B20">
        <v>981.6</v>
      </c>
      <c r="C20" s="5">
        <f t="shared" si="0"/>
        <v>-0.16957651536716181</v>
      </c>
    </row>
    <row r="21" spans="1:3" x14ac:dyDescent="0.3">
      <c r="A21">
        <v>3.2519</v>
      </c>
      <c r="B21">
        <v>977.6</v>
      </c>
      <c r="C21" s="5">
        <f t="shared" si="0"/>
        <v>-4.7451947268638932E-2</v>
      </c>
    </row>
    <row r="22" spans="1:3" x14ac:dyDescent="0.3">
      <c r="A22">
        <v>3.2603</v>
      </c>
      <c r="B22">
        <v>1056.9000000000001</v>
      </c>
      <c r="C22" s="5">
        <f t="shared" si="0"/>
        <v>-0.14403059833249451</v>
      </c>
    </row>
    <row r="23" spans="1:3" x14ac:dyDescent="0.3">
      <c r="A23">
        <v>3.2734000000000001</v>
      </c>
      <c r="B23">
        <v>1073.7</v>
      </c>
      <c r="C23" s="5">
        <f t="shared" si="0"/>
        <v>-1.4929158912181177E-2</v>
      </c>
    </row>
    <row r="24" spans="1:3" x14ac:dyDescent="0.3">
      <c r="A24">
        <v>3.2107999999999999</v>
      </c>
      <c r="B24">
        <v>1071.5999999999999</v>
      </c>
      <c r="C24" s="5">
        <f t="shared" si="0"/>
        <v>-0.73392404189062277</v>
      </c>
    </row>
    <row r="25" spans="1:3" x14ac:dyDescent="0.3">
      <c r="A25">
        <v>3.2077</v>
      </c>
      <c r="B25">
        <v>1080.5</v>
      </c>
      <c r="C25" s="5">
        <f t="shared" si="0"/>
        <v>-0.82919176019566176</v>
      </c>
    </row>
    <row r="26" spans="1:3" x14ac:dyDescent="0.3">
      <c r="A26">
        <v>3.2269000000000001</v>
      </c>
      <c r="B26">
        <v>1012.5</v>
      </c>
      <c r="C26" s="5">
        <f t="shared" si="0"/>
        <v>-0.26638928586878358</v>
      </c>
    </row>
  </sheetData>
  <mergeCells count="2">
    <mergeCell ref="H8:I8"/>
    <mergeCell ref="H1:I1"/>
  </mergeCells>
  <phoneticPr fontId="3" type="noConversion"/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Pazhitnykh</dc:creator>
  <cp:lastModifiedBy>a3057041@gmail.com</cp:lastModifiedBy>
  <cp:lastPrinted>2017-02-08T11:31:51Z</cp:lastPrinted>
  <dcterms:created xsi:type="dcterms:W3CDTF">2015-10-24T05:46:26Z</dcterms:created>
  <dcterms:modified xsi:type="dcterms:W3CDTF">2021-10-25T10:48:53Z</dcterms:modified>
</cp:coreProperties>
</file>