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75" windowWidth="22995" windowHeight="10545" activeTab="1"/>
  </bookViews>
  <sheets>
    <sheet name="Memory Map" sheetId="1" r:id="rId1"/>
    <sheet name="Hardware registers" sheetId="2" r:id="rId2"/>
    <sheet name="Copyright and license" sheetId="3" r:id="rId3"/>
  </sheets>
  <calcPr calcId="125725"/>
</workbook>
</file>

<file path=xl/calcChain.xml><?xml version="1.0" encoding="utf-8"?>
<calcChain xmlns="http://schemas.openxmlformats.org/spreadsheetml/2006/main">
  <c r="C9" i="1"/>
  <c r="B10" s="1"/>
  <c r="B9"/>
  <c r="A8"/>
  <c r="D9"/>
  <c r="E9"/>
  <c r="G20" i="2" l="1"/>
  <c r="A20"/>
  <c r="G17"/>
  <c r="A17"/>
  <c r="A12"/>
  <c r="F12"/>
  <c r="G12"/>
  <c r="G9"/>
  <c r="A9"/>
  <c r="G6"/>
  <c r="A6"/>
  <c r="A50" i="1"/>
  <c r="A10"/>
  <c r="A11"/>
  <c r="D43"/>
  <c r="C7"/>
  <c r="C52"/>
  <c r="E52" s="1"/>
  <c r="C43"/>
  <c r="B44" l="1"/>
  <c r="E43"/>
  <c r="B8"/>
  <c r="D7"/>
  <c r="D44" l="1"/>
  <c r="C44"/>
  <c r="B45" s="1"/>
  <c r="E7"/>
  <c r="D8"/>
  <c r="E44" l="1"/>
  <c r="C45" l="1"/>
  <c r="D45"/>
  <c r="B46" l="1"/>
  <c r="E45"/>
  <c r="C46" l="1"/>
  <c r="B47" s="1"/>
  <c r="D46"/>
  <c r="E46" l="1"/>
  <c r="D47" l="1"/>
  <c r="C47"/>
  <c r="B48" l="1"/>
  <c r="E47"/>
  <c r="E37"/>
  <c r="C8"/>
  <c r="E8" s="1"/>
  <c r="D48" l="1"/>
  <c r="C48"/>
  <c r="B49" s="1"/>
  <c r="C49" l="1"/>
  <c r="D49"/>
  <c r="E48"/>
  <c r="C10"/>
  <c r="B11" s="1"/>
  <c r="D10"/>
  <c r="E49" l="1"/>
  <c r="B50"/>
  <c r="C50" s="1"/>
  <c r="B51" s="1"/>
  <c r="E10"/>
  <c r="D50" l="1"/>
  <c r="E50"/>
  <c r="C11"/>
  <c r="B12" s="1"/>
  <c r="D11"/>
  <c r="E11" l="1"/>
  <c r="C12" l="1"/>
  <c r="D12"/>
  <c r="C51" l="1"/>
  <c r="D51"/>
  <c r="E12"/>
  <c r="B18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D36" l="1"/>
  <c r="C36"/>
  <c r="E36" s="1"/>
  <c r="B37"/>
  <c r="B52"/>
  <c r="E51"/>
  <c r="D18"/>
  <c r="C18"/>
  <c r="A52" l="1"/>
  <c r="D52"/>
  <c r="E18"/>
  <c r="C19" l="1"/>
  <c r="D19"/>
  <c r="E19" l="1"/>
  <c r="C20" l="1"/>
  <c r="D20"/>
  <c r="B6" i="2" l="1"/>
  <c r="E20" i="1"/>
  <c r="D21" l="1"/>
  <c r="D6" i="2" s="1"/>
  <c r="C21" i="1"/>
  <c r="C6" i="2" s="1"/>
  <c r="E21" i="1" l="1"/>
  <c r="E6" i="2" s="1"/>
  <c r="C22" i="1" l="1"/>
  <c r="D22"/>
  <c r="E22" l="1"/>
  <c r="D23" l="1"/>
  <c r="C23"/>
  <c r="E23" l="1"/>
  <c r="D24" l="1"/>
  <c r="C24"/>
  <c r="E24" l="1"/>
  <c r="B9" i="2" l="1"/>
  <c r="D25" i="1" l="1"/>
  <c r="D9" i="2" s="1"/>
  <c r="C25" i="1"/>
  <c r="C9" i="2" s="1"/>
  <c r="E25" i="1" l="1"/>
  <c r="E9" i="2" s="1"/>
  <c r="D26" i="1" l="1"/>
  <c r="C26"/>
  <c r="E26" l="1"/>
  <c r="C27" l="1"/>
  <c r="D27"/>
  <c r="D28" l="1"/>
  <c r="C28"/>
  <c r="E27"/>
  <c r="E28" l="1"/>
  <c r="B12" i="2"/>
  <c r="D29" i="1" l="1"/>
  <c r="D12" i="2" s="1"/>
  <c r="C29" i="1"/>
  <c r="C12" i="2" s="1"/>
  <c r="E29" i="1" l="1"/>
  <c r="E12" i="2" s="1"/>
  <c r="D30" i="1" l="1"/>
  <c r="C30"/>
  <c r="E30" l="1"/>
  <c r="D31" l="1"/>
  <c r="C31"/>
  <c r="E31" l="1"/>
  <c r="C32" l="1"/>
  <c r="D32"/>
  <c r="B17" i="2" l="1"/>
  <c r="E32" i="1"/>
  <c r="C33" l="1"/>
  <c r="C17" i="2" s="1"/>
  <c r="D33" i="1"/>
  <c r="D17" i="2" s="1"/>
  <c r="B20" l="1"/>
  <c r="E33" i="1"/>
  <c r="E17" i="2" s="1"/>
  <c r="C34" i="1" l="1"/>
  <c r="D34"/>
  <c r="D20" i="2" s="1"/>
  <c r="C20" l="1"/>
  <c r="E34" i="1"/>
  <c r="E20" i="2" s="1"/>
  <c r="C35" i="1" l="1"/>
  <c r="D35"/>
  <c r="E35" l="1"/>
  <c r="D37" l="1"/>
  <c r="A37"/>
</calcChain>
</file>

<file path=xl/sharedStrings.xml><?xml version="1.0" encoding="utf-8"?>
<sst xmlns="http://schemas.openxmlformats.org/spreadsheetml/2006/main" count="189" uniqueCount="100">
  <si>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</si>
  <si>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</si>
  <si>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</si>
  <si>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</si>
  <si>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</si>
  <si>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</si>
  <si>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</si>
  <si>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</si>
  <si>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</si>
  <si>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</si>
  <si>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</si>
  <si>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</si>
  <si>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</si>
  <si>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</si>
  <si>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</si>
  <si>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</si>
  <si>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</si>
  <si>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not used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</si>
  <si>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</si>
  <si>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</si>
  <si>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</si>
  <si>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</si>
  <si>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</si>
  <si>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</si>
  <si>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Text RAM 2 * 100 * 75 * 8+8bit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</si>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</sst>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2"/>
  <sheetViews>
    <sheetView zoomScale="80" zoomScaleNormal="80" workbookViewId="0">
      <selection activeCell="J7" sqref="J7:J12"/>
    </sheetView>
  </sheetViews>
  <sheetFormatPr defaultRowHeight="15.75"/>
  <cols>
    <col min="1" max="3" width="12.42578125" customWidth="1"/>
    <col min="4" max="5" width="12.42578125" style="1" customWidth="1"/>
    <col min="6" max="6" width="3.85546875" style="1" customWidth="1"/>
    <col min="7" max="7" width="31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>
      <c r="A1" s="17" t="s">
        <v>68</v>
      </c>
    </row>
    <row r="3" spans="1:14" s="9" customFormat="1">
      <c r="A3" s="10" t="s">
        <v>5</v>
      </c>
      <c r="D3" s="16"/>
      <c r="E3" s="16"/>
      <c r="F3" s="16"/>
      <c r="H3" s="31"/>
      <c r="I3"/>
      <c r="J3"/>
      <c r="K3"/>
      <c r="L3"/>
      <c r="M3"/>
      <c r="N3"/>
    </row>
    <row r="4" spans="1:14" s="10" customFormat="1" ht="15" customHeight="1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74</v>
      </c>
      <c r="I4"/>
      <c r="J4"/>
      <c r="K4"/>
      <c r="L4"/>
      <c r="M4"/>
      <c r="N4"/>
    </row>
    <row r="5" spans="1:14" s="10" customFormat="1" ht="15" customHeight="1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>
      <c r="A7" s="7">
        <v>45056</v>
      </c>
      <c r="B7" s="7">
        <v>0</v>
      </c>
      <c r="C7" s="7">
        <f>B7+A7-1</f>
        <v>45055</v>
      </c>
      <c r="D7" s="7" t="str">
        <f>DEC2HEX(B7,4)</f>
        <v>0000</v>
      </c>
      <c r="E7" s="7" t="str">
        <f>DEC2HEX(C7,4)</f>
        <v>AFFF</v>
      </c>
      <c r="F7" s="7"/>
      <c r="G7" s="8" t="s">
        <v>1</v>
      </c>
      <c r="H7" s="30" t="s">
        <v>74</v>
      </c>
      <c r="I7" t="s">
        <v>51</v>
      </c>
    </row>
    <row r="8" spans="1:14">
      <c r="A8" s="7">
        <f>12288-2048</f>
        <v>10240</v>
      </c>
      <c r="B8" s="7">
        <f>C7+1</f>
        <v>45056</v>
      </c>
      <c r="C8" s="7">
        <f t="shared" ref="C8:C12" si="0">B8+A8-1</f>
        <v>55295</v>
      </c>
      <c r="D8" s="7" t="str">
        <f t="shared" ref="D8" si="1">DEC2HEX(B8,4)</f>
        <v>B000</v>
      </c>
      <c r="E8" s="7" t="str">
        <f t="shared" ref="E8" si="2">DEC2HEX(C8,4)</f>
        <v>D7FF</v>
      </c>
      <c r="F8" s="7"/>
      <c r="G8" s="12" t="s">
        <v>17</v>
      </c>
    </row>
    <row r="9" spans="1:14">
      <c r="A9" s="7">
        <v>2048</v>
      </c>
      <c r="B9" s="7">
        <f>C8+1</f>
        <v>55296</v>
      </c>
      <c r="C9" s="7">
        <f>B9+A9-1</f>
        <v>57343</v>
      </c>
      <c r="D9" s="7" t="str">
        <f t="shared" ref="D9" si="3">DEC2HEX(B9,4)</f>
        <v>D800</v>
      </c>
      <c r="E9" s="7" t="str">
        <f t="shared" ref="E9" si="4">DEC2HEX(C9,4)</f>
        <v>DFFF</v>
      </c>
      <c r="F9" s="7"/>
      <c r="G9" s="8" t="s">
        <v>97</v>
      </c>
      <c r="H9" s="30" t="s">
        <v>74</v>
      </c>
      <c r="I9" t="s">
        <v>98</v>
      </c>
    </row>
    <row r="10" spans="1:14">
      <c r="A10" s="7">
        <f>2048</f>
        <v>2048</v>
      </c>
      <c r="B10" s="7">
        <f>C9+1</f>
        <v>57344</v>
      </c>
      <c r="C10" s="7">
        <f t="shared" si="0"/>
        <v>59391</v>
      </c>
      <c r="D10" s="7" t="str">
        <f t="shared" ref="D10:D12" si="5">DEC2HEX(B10,4)</f>
        <v>E000</v>
      </c>
      <c r="E10" s="7" t="str">
        <f t="shared" ref="E10:E12" si="6">DEC2HEX(C10,4)</f>
        <v>E7FF</v>
      </c>
      <c r="F10" s="7"/>
      <c r="G10" s="8" t="s">
        <v>2</v>
      </c>
      <c r="H10" s="30" t="s">
        <v>74</v>
      </c>
      <c r="I10" t="s">
        <v>49</v>
      </c>
    </row>
    <row r="11" spans="1:14">
      <c r="A11" s="7">
        <f>2048</f>
        <v>2048</v>
      </c>
      <c r="B11" s="7">
        <f>C10+1</f>
        <v>59392</v>
      </c>
      <c r="C11" s="7">
        <f t="shared" si="0"/>
        <v>61439</v>
      </c>
      <c r="D11" s="7" t="str">
        <f t="shared" si="5"/>
        <v>E800</v>
      </c>
      <c r="E11" s="7" t="str">
        <f t="shared" si="6"/>
        <v>EFFF</v>
      </c>
      <c r="F11" s="7"/>
      <c r="G11" s="8" t="s">
        <v>3</v>
      </c>
      <c r="H11" s="30" t="s">
        <v>74</v>
      </c>
      <c r="I11" t="s">
        <v>50</v>
      </c>
    </row>
    <row r="12" spans="1:14">
      <c r="A12" s="7">
        <v>2048</v>
      </c>
      <c r="B12" s="7">
        <f>C11+1</f>
        <v>61440</v>
      </c>
      <c r="C12" s="7">
        <f t="shared" si="0"/>
        <v>63487</v>
      </c>
      <c r="D12" s="7" t="str">
        <f t="shared" si="5"/>
        <v>F000</v>
      </c>
      <c r="E12" s="7" t="str">
        <f t="shared" si="6"/>
        <v>F7FF</v>
      </c>
      <c r="F12" s="7"/>
      <c r="G12" s="8" t="s">
        <v>4</v>
      </c>
      <c r="H12" s="30" t="s">
        <v>74</v>
      </c>
      <c r="I12" t="s">
        <v>53</v>
      </c>
    </row>
    <row r="13" spans="1:14">
      <c r="A13" s="3"/>
    </row>
    <row r="14" spans="1:14" s="9" customFormat="1">
      <c r="A14" s="14" t="s">
        <v>52</v>
      </c>
      <c r="D14" s="16"/>
      <c r="E14" s="16"/>
      <c r="F14" s="16"/>
      <c r="H14" s="31"/>
      <c r="I14"/>
      <c r="J14"/>
      <c r="K14"/>
      <c r="L14"/>
      <c r="M14"/>
      <c r="N14"/>
    </row>
    <row r="15" spans="1:14" s="10" customFormat="1">
      <c r="A15" s="13" t="s">
        <v>6</v>
      </c>
      <c r="B15" s="13" t="s">
        <v>10</v>
      </c>
      <c r="C15" s="13" t="s">
        <v>11</v>
      </c>
      <c r="D15" s="13" t="s">
        <v>10</v>
      </c>
      <c r="E15" s="13" t="s">
        <v>12</v>
      </c>
      <c r="F15" s="13"/>
      <c r="G15" s="10" t="s">
        <v>0</v>
      </c>
      <c r="H15" s="32"/>
      <c r="I15"/>
      <c r="J15"/>
      <c r="K15"/>
      <c r="L15"/>
      <c r="M15"/>
      <c r="N15"/>
    </row>
    <row r="16" spans="1:14" s="11" customFormat="1">
      <c r="A16" s="15"/>
      <c r="B16" s="13" t="s">
        <v>8</v>
      </c>
      <c r="C16" s="13" t="s">
        <v>8</v>
      </c>
      <c r="D16" s="13" t="s">
        <v>9</v>
      </c>
      <c r="E16" s="13" t="s">
        <v>9</v>
      </c>
      <c r="F16" s="13"/>
      <c r="H16" s="33"/>
      <c r="I16"/>
      <c r="J16"/>
      <c r="K16"/>
      <c r="L16"/>
      <c r="M16"/>
      <c r="N16"/>
    </row>
    <row r="17" spans="1:14" s="2" customFormat="1">
      <c r="A17" s="4"/>
      <c r="B17" s="4"/>
      <c r="C17" s="4"/>
      <c r="D17" s="4"/>
      <c r="E17" s="4"/>
      <c r="F17" s="4"/>
      <c r="G17" s="11"/>
      <c r="H17" s="33"/>
      <c r="I17"/>
      <c r="J17"/>
      <c r="K17"/>
      <c r="L17"/>
      <c r="M17"/>
      <c r="N17"/>
    </row>
    <row r="18" spans="1:14">
      <c r="A18" s="7">
        <v>4</v>
      </c>
      <c r="B18" s="7">
        <f>C12+1</f>
        <v>63488</v>
      </c>
      <c r="C18" s="7">
        <f>B18+A18-1</f>
        <v>63491</v>
      </c>
      <c r="D18" s="7" t="str">
        <f>DEC2HEX(B18,4)</f>
        <v>F800</v>
      </c>
      <c r="E18" s="7" t="str">
        <f>DEC2HEX(C18,4)</f>
        <v>F803</v>
      </c>
      <c r="F18" s="7"/>
      <c r="G18" s="8" t="s">
        <v>16</v>
      </c>
      <c r="H18" s="30" t="s">
        <v>74</v>
      </c>
      <c r="I18" t="s">
        <v>30</v>
      </c>
    </row>
    <row r="19" spans="1:14">
      <c r="A19" s="7">
        <v>4</v>
      </c>
      <c r="B19" s="7">
        <f>B18+4</f>
        <v>63492</v>
      </c>
      <c r="C19" s="7">
        <f t="shared" ref="C19" si="7">B19+A19-1</f>
        <v>63495</v>
      </c>
      <c r="D19" s="7" t="str">
        <f t="shared" ref="D19" si="8">DEC2HEX(B19,4)</f>
        <v>F804</v>
      </c>
      <c r="E19" s="7" t="str">
        <f t="shared" ref="E19" si="9">DEC2HEX(C19,4)</f>
        <v>F807</v>
      </c>
      <c r="F19" s="7"/>
      <c r="G19" s="8" t="s">
        <v>29</v>
      </c>
      <c r="H19" s="30" t="s">
        <v>74</v>
      </c>
      <c r="I19" t="s">
        <v>31</v>
      </c>
    </row>
    <row r="20" spans="1:14">
      <c r="A20" s="7">
        <v>1</v>
      </c>
      <c r="B20" s="7">
        <f t="shared" ref="B20:B36" si="10">B19+4</f>
        <v>63496</v>
      </c>
      <c r="C20" s="7">
        <f t="shared" ref="C20:C23" si="11">B20+A20-1</f>
        <v>63496</v>
      </c>
      <c r="D20" s="7" t="str">
        <f t="shared" ref="D20:D23" si="12">DEC2HEX(B20,4)</f>
        <v>F808</v>
      </c>
      <c r="E20" s="7" t="str">
        <f t="shared" ref="E20:E23" si="13">DEC2HEX(C20,4)</f>
        <v>F808</v>
      </c>
      <c r="F20" s="7"/>
      <c r="G20" s="8" t="s">
        <v>34</v>
      </c>
      <c r="H20" s="30" t="s">
        <v>75</v>
      </c>
      <c r="I20" t="s">
        <v>32</v>
      </c>
    </row>
    <row r="21" spans="1:14">
      <c r="A21" s="7">
        <v>1</v>
      </c>
      <c r="B21" s="7">
        <f t="shared" si="10"/>
        <v>63500</v>
      </c>
      <c r="C21" s="7">
        <f t="shared" si="11"/>
        <v>63500</v>
      </c>
      <c r="D21" s="7" t="str">
        <f t="shared" si="12"/>
        <v>F80C</v>
      </c>
      <c r="E21" s="7" t="str">
        <f t="shared" si="13"/>
        <v>F80C</v>
      </c>
      <c r="F21" s="7"/>
      <c r="G21" s="8" t="s">
        <v>33</v>
      </c>
      <c r="H21" s="30" t="s">
        <v>74</v>
      </c>
      <c r="I21" t="s">
        <v>35</v>
      </c>
    </row>
    <row r="22" spans="1:14">
      <c r="A22" s="7">
        <v>1</v>
      </c>
      <c r="B22" s="7">
        <f t="shared" si="10"/>
        <v>63504</v>
      </c>
      <c r="C22" s="7">
        <f t="shared" si="11"/>
        <v>63504</v>
      </c>
      <c r="D22" s="7" t="str">
        <f t="shared" si="12"/>
        <v>F810</v>
      </c>
      <c r="E22" s="7" t="str">
        <f t="shared" si="13"/>
        <v>F810</v>
      </c>
      <c r="F22" s="7"/>
      <c r="G22" s="8" t="s">
        <v>19</v>
      </c>
      <c r="H22" s="30" t="s">
        <v>76</v>
      </c>
      <c r="I22" t="s">
        <v>37</v>
      </c>
    </row>
    <row r="23" spans="1:14">
      <c r="A23" s="7">
        <v>1</v>
      </c>
      <c r="B23" s="7">
        <f t="shared" si="10"/>
        <v>63508</v>
      </c>
      <c r="C23" s="7">
        <f t="shared" si="11"/>
        <v>63508</v>
      </c>
      <c r="D23" s="7" t="str">
        <f t="shared" si="12"/>
        <v>F814</v>
      </c>
      <c r="E23" s="7" t="str">
        <f t="shared" si="13"/>
        <v>F814</v>
      </c>
      <c r="F23" s="7"/>
      <c r="G23" s="8" t="s">
        <v>20</v>
      </c>
      <c r="H23" s="30" t="s">
        <v>75</v>
      </c>
      <c r="I23" t="s">
        <v>78</v>
      </c>
    </row>
    <row r="24" spans="1:14">
      <c r="A24" s="7">
        <v>2</v>
      </c>
      <c r="B24" s="7">
        <f t="shared" si="10"/>
        <v>63512</v>
      </c>
      <c r="C24" s="7">
        <f t="shared" ref="C24:C26" si="14">B24+A24-1</f>
        <v>63513</v>
      </c>
      <c r="D24" s="7" t="str">
        <f t="shared" ref="D24:D26" si="15">DEC2HEX(B24,4)</f>
        <v>F818</v>
      </c>
      <c r="E24" s="7" t="str">
        <f t="shared" ref="E24:E26" si="16">DEC2HEX(C24,4)</f>
        <v>F819</v>
      </c>
      <c r="F24" s="7"/>
      <c r="G24" s="8" t="s">
        <v>36</v>
      </c>
      <c r="H24" s="30" t="s">
        <v>75</v>
      </c>
      <c r="I24" t="s">
        <v>54</v>
      </c>
    </row>
    <row r="25" spans="1:14">
      <c r="A25" s="7">
        <v>1</v>
      </c>
      <c r="B25" s="7">
        <f t="shared" si="10"/>
        <v>63516</v>
      </c>
      <c r="C25" s="7">
        <f>B25+A25-1</f>
        <v>63516</v>
      </c>
      <c r="D25" s="7" t="str">
        <f>DEC2HEX(B25,4)</f>
        <v>F81C</v>
      </c>
      <c r="E25" s="7" t="str">
        <f>DEC2HEX(C25,4)</f>
        <v>F81C</v>
      </c>
      <c r="F25" s="7"/>
      <c r="G25" s="8" t="s">
        <v>21</v>
      </c>
      <c r="H25" s="30" t="s">
        <v>76</v>
      </c>
      <c r="I25" t="s">
        <v>35</v>
      </c>
    </row>
    <row r="26" spans="1:14">
      <c r="A26" s="7">
        <v>1</v>
      </c>
      <c r="B26" s="7">
        <f t="shared" si="10"/>
        <v>63520</v>
      </c>
      <c r="C26" s="7">
        <f t="shared" si="14"/>
        <v>63520</v>
      </c>
      <c r="D26" s="7" t="str">
        <f t="shared" si="15"/>
        <v>F820</v>
      </c>
      <c r="E26" s="7" t="str">
        <f t="shared" si="16"/>
        <v>F820</v>
      </c>
      <c r="F26" s="7"/>
      <c r="G26" s="8" t="s">
        <v>38</v>
      </c>
      <c r="H26" s="30" t="s">
        <v>76</v>
      </c>
      <c r="I26" t="s">
        <v>39</v>
      </c>
    </row>
    <row r="27" spans="1:14">
      <c r="A27" s="7">
        <v>4</v>
      </c>
      <c r="B27" s="7">
        <f t="shared" si="10"/>
        <v>63524</v>
      </c>
      <c r="C27" s="7">
        <f t="shared" ref="C27" si="17">B27+A27-1</f>
        <v>63527</v>
      </c>
      <c r="D27" s="7" t="str">
        <f t="shared" ref="D27" si="18">DEC2HEX(B27,4)</f>
        <v>F824</v>
      </c>
      <c r="E27" s="7" t="str">
        <f t="shared" ref="E27" si="19">DEC2HEX(C27,4)</f>
        <v>F827</v>
      </c>
      <c r="F27" s="7"/>
      <c r="G27" s="8" t="s">
        <v>40</v>
      </c>
      <c r="H27" s="30" t="s">
        <v>76</v>
      </c>
      <c r="I27" t="s">
        <v>42</v>
      </c>
    </row>
    <row r="28" spans="1:14">
      <c r="A28" s="7">
        <v>4</v>
      </c>
      <c r="B28" s="7">
        <f t="shared" si="10"/>
        <v>63528</v>
      </c>
      <c r="C28" s="7">
        <f t="shared" ref="C28" si="20">B28+A28-1</f>
        <v>63531</v>
      </c>
      <c r="D28" s="7" t="str">
        <f t="shared" ref="D28" si="21">DEC2HEX(B28,4)</f>
        <v>F828</v>
      </c>
      <c r="E28" s="7" t="str">
        <f t="shared" ref="E28" si="22">DEC2HEX(C28,4)</f>
        <v>F82B</v>
      </c>
      <c r="F28" s="7"/>
      <c r="G28" s="8" t="s">
        <v>41</v>
      </c>
      <c r="H28" s="30" t="s">
        <v>76</v>
      </c>
      <c r="I28" t="s">
        <v>43</v>
      </c>
    </row>
    <row r="29" spans="1:14">
      <c r="A29" s="7">
        <v>2</v>
      </c>
      <c r="B29" s="7">
        <f t="shared" si="10"/>
        <v>63532</v>
      </c>
      <c r="C29" s="7">
        <f t="shared" ref="C29" si="23">B29+A29-1</f>
        <v>63533</v>
      </c>
      <c r="D29" s="7" t="str">
        <f t="shared" ref="D29" si="24">DEC2HEX(B29,4)</f>
        <v>F82C</v>
      </c>
      <c r="E29" s="7" t="str">
        <f t="shared" ref="E29" si="25">DEC2HEX(C29,4)</f>
        <v>F82D</v>
      </c>
      <c r="F29" s="7"/>
      <c r="G29" s="8" t="s">
        <v>61</v>
      </c>
      <c r="H29" s="30" t="s">
        <v>74</v>
      </c>
      <c r="I29" t="s">
        <v>35</v>
      </c>
    </row>
    <row r="30" spans="1:14">
      <c r="A30" s="7">
        <v>2</v>
      </c>
      <c r="B30" s="7">
        <f t="shared" si="10"/>
        <v>63536</v>
      </c>
      <c r="C30" s="7">
        <f t="shared" ref="C30:C31" si="26">B30+A30-1</f>
        <v>63537</v>
      </c>
      <c r="D30" s="7" t="str">
        <f t="shared" ref="D30:D31" si="27">DEC2HEX(B30,4)</f>
        <v>F830</v>
      </c>
      <c r="E30" s="7" t="str">
        <f t="shared" ref="E30:E31" si="28">DEC2HEX(C30,4)</f>
        <v>F831</v>
      </c>
      <c r="F30" s="7"/>
      <c r="G30" s="8" t="s">
        <v>46</v>
      </c>
      <c r="H30" s="30" t="s">
        <v>75</v>
      </c>
      <c r="I30" t="s">
        <v>45</v>
      </c>
    </row>
    <row r="31" spans="1:14">
      <c r="A31" s="7">
        <v>1</v>
      </c>
      <c r="B31" s="7">
        <f t="shared" si="10"/>
        <v>63540</v>
      </c>
      <c r="C31" s="7">
        <f t="shared" si="26"/>
        <v>63540</v>
      </c>
      <c r="D31" s="7" t="str">
        <f t="shared" si="27"/>
        <v>F834</v>
      </c>
      <c r="E31" s="7" t="str">
        <f t="shared" si="28"/>
        <v>F834</v>
      </c>
      <c r="F31" s="7"/>
      <c r="G31" s="8" t="s">
        <v>18</v>
      </c>
      <c r="H31" s="30" t="s">
        <v>76</v>
      </c>
      <c r="I31" t="s">
        <v>44</v>
      </c>
    </row>
    <row r="32" spans="1:14">
      <c r="A32" s="7">
        <v>1</v>
      </c>
      <c r="B32" s="7">
        <f t="shared" si="10"/>
        <v>63544</v>
      </c>
      <c r="C32" s="7">
        <f t="shared" ref="C32:C34" si="29">B32+A32-1</f>
        <v>63544</v>
      </c>
      <c r="D32" s="7" t="str">
        <f t="shared" ref="D32:D34" si="30">DEC2HEX(B32,4)</f>
        <v>F838</v>
      </c>
      <c r="E32" s="7" t="str">
        <f t="shared" ref="E32:E34" si="31">DEC2HEX(C32,4)</f>
        <v>F838</v>
      </c>
      <c r="F32" s="7"/>
      <c r="G32" s="8" t="s">
        <v>25</v>
      </c>
      <c r="H32" s="30" t="s">
        <v>74</v>
      </c>
      <c r="I32" t="s">
        <v>79</v>
      </c>
    </row>
    <row r="33" spans="1:14">
      <c r="A33" s="7">
        <v>1</v>
      </c>
      <c r="B33" s="7">
        <f t="shared" si="10"/>
        <v>63548</v>
      </c>
      <c r="C33" s="7">
        <f t="shared" si="29"/>
        <v>63548</v>
      </c>
      <c r="D33" s="7" t="str">
        <f t="shared" si="30"/>
        <v>F83C</v>
      </c>
      <c r="E33" s="7" t="str">
        <f t="shared" si="31"/>
        <v>F83C</v>
      </c>
      <c r="F33" s="7"/>
      <c r="G33" s="8" t="s">
        <v>26</v>
      </c>
      <c r="H33" s="30" t="s">
        <v>74</v>
      </c>
      <c r="I33" t="s">
        <v>35</v>
      </c>
    </row>
    <row r="34" spans="1:14">
      <c r="A34" s="7">
        <v>1</v>
      </c>
      <c r="B34" s="7">
        <f t="shared" si="10"/>
        <v>63552</v>
      </c>
      <c r="C34" s="7">
        <f t="shared" si="29"/>
        <v>63552</v>
      </c>
      <c r="D34" s="7" t="str">
        <f t="shared" si="30"/>
        <v>F840</v>
      </c>
      <c r="E34" s="7" t="str">
        <f t="shared" si="31"/>
        <v>F840</v>
      </c>
      <c r="F34" s="7"/>
      <c r="G34" s="8" t="s">
        <v>88</v>
      </c>
      <c r="H34" s="30" t="s">
        <v>76</v>
      </c>
      <c r="I34" t="s">
        <v>35</v>
      </c>
    </row>
    <row r="35" spans="1:14">
      <c r="A35" s="7">
        <v>1</v>
      </c>
      <c r="B35" s="7">
        <f t="shared" si="10"/>
        <v>63556</v>
      </c>
      <c r="C35" s="7">
        <f t="shared" ref="C35" si="32">B35+A35-1</f>
        <v>63556</v>
      </c>
      <c r="D35" s="7" t="str">
        <f t="shared" ref="D35" si="33">DEC2HEX(B35,4)</f>
        <v>F844</v>
      </c>
      <c r="E35" s="7" t="str">
        <f t="shared" ref="E35" si="34">DEC2HEX(C35,4)</f>
        <v>F844</v>
      </c>
      <c r="F35" s="7"/>
      <c r="G35" s="8" t="s">
        <v>27</v>
      </c>
      <c r="H35" s="30" t="s">
        <v>75</v>
      </c>
      <c r="I35" t="s">
        <v>55</v>
      </c>
    </row>
    <row r="36" spans="1:14">
      <c r="A36" s="7">
        <v>1</v>
      </c>
      <c r="B36" s="7">
        <f t="shared" si="10"/>
        <v>63560</v>
      </c>
      <c r="C36" s="7">
        <f t="shared" ref="C36" si="35">B36+A36-1</f>
        <v>63560</v>
      </c>
      <c r="D36" s="7" t="str">
        <f t="shared" ref="D36" si="36">DEC2HEX(B36,4)</f>
        <v>F848</v>
      </c>
      <c r="E36" s="7" t="str">
        <f t="shared" ref="E36" si="37">DEC2HEX(C36,4)</f>
        <v>F848</v>
      </c>
      <c r="F36" s="7"/>
      <c r="G36" s="8" t="s">
        <v>95</v>
      </c>
      <c r="H36" s="30" t="s">
        <v>76</v>
      </c>
      <c r="I36" t="s">
        <v>96</v>
      </c>
    </row>
    <row r="37" spans="1:14">
      <c r="A37" s="7">
        <f>C37-B37</f>
        <v>1971</v>
      </c>
      <c r="B37" s="7">
        <f>B36+4</f>
        <v>63564</v>
      </c>
      <c r="C37" s="7">
        <v>65535</v>
      </c>
      <c r="D37" s="7" t="str">
        <f t="shared" ref="D37" si="38">DEC2HEX(B37,4)</f>
        <v>F84C</v>
      </c>
      <c r="E37" s="7" t="str">
        <f t="shared" ref="E37" si="39">DEC2HEX(C37,4)</f>
        <v>FFFF</v>
      </c>
      <c r="F37" s="7"/>
      <c r="G37" s="12" t="s">
        <v>47</v>
      </c>
      <c r="H37" s="34"/>
    </row>
    <row r="39" spans="1:14" s="9" customFormat="1">
      <c r="A39" s="10" t="s">
        <v>28</v>
      </c>
      <c r="D39" s="16"/>
      <c r="E39" s="16"/>
      <c r="F39" s="16"/>
      <c r="H39" s="31"/>
      <c r="I39"/>
      <c r="J39"/>
      <c r="K39"/>
      <c r="L39"/>
      <c r="M39"/>
      <c r="N39"/>
    </row>
    <row r="40" spans="1:14" s="10" customFormat="1">
      <c r="A40" s="13" t="s">
        <v>6</v>
      </c>
      <c r="B40" s="13" t="s">
        <v>10</v>
      </c>
      <c r="C40" s="13" t="s">
        <v>11</v>
      </c>
      <c r="D40" s="13" t="s">
        <v>10</v>
      </c>
      <c r="E40" s="13" t="s">
        <v>12</v>
      </c>
      <c r="F40" s="13"/>
      <c r="G40" s="10" t="s">
        <v>0</v>
      </c>
      <c r="H40" s="32"/>
      <c r="I40"/>
      <c r="J40"/>
      <c r="K40"/>
      <c r="L40"/>
      <c r="M40"/>
      <c r="N40"/>
    </row>
    <row r="41" spans="1:14" s="10" customFormat="1">
      <c r="A41" s="13"/>
      <c r="B41" s="13" t="s">
        <v>8</v>
      </c>
      <c r="C41" s="13" t="s">
        <v>8</v>
      </c>
      <c r="D41" s="13" t="s">
        <v>9</v>
      </c>
      <c r="E41" s="13" t="s">
        <v>9</v>
      </c>
      <c r="F41" s="13"/>
      <c r="H41" s="32"/>
      <c r="I41"/>
      <c r="J41"/>
      <c r="K41"/>
      <c r="L41"/>
      <c r="M41"/>
      <c r="N41"/>
    </row>
    <row r="42" spans="1:14" s="5" customFormat="1">
      <c r="A42" s="6"/>
      <c r="B42" s="6"/>
      <c r="C42" s="6"/>
      <c r="D42" s="6"/>
      <c r="E42" s="6"/>
      <c r="F42" s="6"/>
      <c r="G42" s="10"/>
      <c r="H42" s="32"/>
      <c r="I42"/>
      <c r="J42"/>
      <c r="K42"/>
      <c r="L42"/>
      <c r="M42"/>
      <c r="N42"/>
    </row>
    <row r="43" spans="1:14">
      <c r="A43" s="7">
        <v>65536</v>
      </c>
      <c r="B43" s="7">
        <v>0</v>
      </c>
      <c r="C43" s="7">
        <f>A43-1</f>
        <v>65535</v>
      </c>
      <c r="D43" s="7" t="str">
        <f>DEC2HEX(B43,6)</f>
        <v>000000</v>
      </c>
      <c r="E43" s="7" t="str">
        <f>DEC2HEX(C43,6)</f>
        <v>00FFFF</v>
      </c>
      <c r="F43" s="7"/>
      <c r="G43" s="12" t="s">
        <v>48</v>
      </c>
      <c r="H43" s="34"/>
    </row>
    <row r="44" spans="1:14">
      <c r="A44" s="7">
        <v>256</v>
      </c>
      <c r="B44" s="7">
        <f>C43+1</f>
        <v>65536</v>
      </c>
      <c r="C44" s="7">
        <f t="shared" ref="C44" si="40">B44+A44-1</f>
        <v>65791</v>
      </c>
      <c r="D44" s="7" t="str">
        <f t="shared" ref="D44:D45" si="41">DEC2HEX(B44,6)</f>
        <v>010000</v>
      </c>
      <c r="E44" s="7" t="str">
        <f t="shared" ref="E44:E45" si="42">DEC2HEX(C44,6)</f>
        <v>0100FF</v>
      </c>
      <c r="F44" s="7"/>
      <c r="G44" s="8" t="s">
        <v>22</v>
      </c>
      <c r="H44" s="30" t="s">
        <v>74</v>
      </c>
    </row>
    <row r="45" spans="1:14">
      <c r="A45" s="7">
        <v>256</v>
      </c>
      <c r="B45" s="7">
        <f>C44+1</f>
        <v>65792</v>
      </c>
      <c r="C45" s="7">
        <f t="shared" ref="C45" si="43">B45+A45-1</f>
        <v>66047</v>
      </c>
      <c r="D45" s="7" t="str">
        <f t="shared" si="41"/>
        <v>010100</v>
      </c>
      <c r="E45" s="7" t="str">
        <f t="shared" si="42"/>
        <v>0101FF</v>
      </c>
      <c r="F45" s="7"/>
      <c r="G45" s="8" t="s">
        <v>23</v>
      </c>
      <c r="H45" s="30" t="s">
        <v>74</v>
      </c>
    </row>
    <row r="46" spans="1:14">
      <c r="A46" s="7">
        <v>256</v>
      </c>
      <c r="B46" s="7">
        <f>C45+1</f>
        <v>66048</v>
      </c>
      <c r="C46" s="7">
        <f t="shared" ref="C46:C50" si="44">B46+A46-1</f>
        <v>66303</v>
      </c>
      <c r="D46" s="7" t="str">
        <f t="shared" ref="D46:D52" si="45">DEC2HEX(B46,6)</f>
        <v>010200</v>
      </c>
      <c r="E46" s="7" t="str">
        <f t="shared" ref="E46:E52" si="46">DEC2HEX(C46,6)</f>
        <v>0102FF</v>
      </c>
      <c r="F46" s="7"/>
      <c r="G46" s="8" t="s">
        <v>15</v>
      </c>
      <c r="H46" s="30" t="s">
        <v>74</v>
      </c>
    </row>
    <row r="47" spans="1:14">
      <c r="A47" s="7">
        <v>256</v>
      </c>
      <c r="B47" s="7">
        <f>C46+1</f>
        <v>66304</v>
      </c>
      <c r="C47" s="7">
        <f t="shared" si="44"/>
        <v>66559</v>
      </c>
      <c r="D47" s="7" t="str">
        <f t="shared" si="45"/>
        <v>010300</v>
      </c>
      <c r="E47" s="7" t="str">
        <f t="shared" si="46"/>
        <v>0103FF</v>
      </c>
      <c r="F47" s="7"/>
      <c r="G47" s="8" t="s">
        <v>13</v>
      </c>
      <c r="H47" s="30" t="s">
        <v>74</v>
      </c>
    </row>
    <row r="48" spans="1:14">
      <c r="A48" s="7">
        <v>256</v>
      </c>
      <c r="B48" s="7">
        <f t="shared" ref="B48" si="47">C47+1</f>
        <v>66560</v>
      </c>
      <c r="C48" s="7">
        <f t="shared" si="44"/>
        <v>66815</v>
      </c>
      <c r="D48" s="7" t="str">
        <f t="shared" si="45"/>
        <v>010400</v>
      </c>
      <c r="E48" s="7" t="str">
        <f t="shared" si="46"/>
        <v>0104FF</v>
      </c>
      <c r="F48" s="7"/>
      <c r="G48" s="8" t="s">
        <v>14</v>
      </c>
      <c r="H48" s="30" t="s">
        <v>74</v>
      </c>
    </row>
    <row r="49" spans="1:9">
      <c r="A49" s="7">
        <v>256</v>
      </c>
      <c r="B49" s="7">
        <f t="shared" ref="B49" si="48">C48+1</f>
        <v>66816</v>
      </c>
      <c r="C49" s="7">
        <f t="shared" ref="C49" si="49">B49+A49-1</f>
        <v>67071</v>
      </c>
      <c r="D49" s="7" t="str">
        <f t="shared" ref="D49" si="50">DEC2HEX(B49,6)</f>
        <v>010500</v>
      </c>
      <c r="E49" s="7" t="str">
        <f t="shared" ref="E49" si="51">DEC2HEX(C49,6)</f>
        <v>0105FF</v>
      </c>
      <c r="F49" s="7"/>
      <c r="G49" s="8" t="s">
        <v>93</v>
      </c>
      <c r="H49" s="30" t="s">
        <v>74</v>
      </c>
    </row>
    <row r="50" spans="1:9">
      <c r="A50" s="7">
        <f>2*(100*75*2)</f>
        <v>30000</v>
      </c>
      <c r="B50" s="7">
        <f>C49+1</f>
        <v>67072</v>
      </c>
      <c r="C50" s="7">
        <f t="shared" si="44"/>
        <v>97071</v>
      </c>
      <c r="D50" s="7" t="str">
        <f t="shared" si="45"/>
        <v>010600</v>
      </c>
      <c r="E50" s="7" t="str">
        <f t="shared" si="46"/>
        <v>017B2F</v>
      </c>
      <c r="F50" s="7"/>
      <c r="G50" s="8" t="s">
        <v>24</v>
      </c>
      <c r="H50" s="30" t="s">
        <v>74</v>
      </c>
    </row>
    <row r="51" spans="1:9">
      <c r="A51" s="7">
        <v>1024</v>
      </c>
      <c r="B51" s="7">
        <f>C50+1</f>
        <v>97072</v>
      </c>
      <c r="C51" s="7">
        <f t="shared" ref="C51" si="52">B51+A51-1</f>
        <v>98095</v>
      </c>
      <c r="D51" s="7" t="str">
        <f t="shared" ref="D51" si="53">DEC2HEX(B51,6)</f>
        <v>017B30</v>
      </c>
      <c r="E51" s="7" t="str">
        <f t="shared" ref="E51" si="54">DEC2HEX(C51,6)</f>
        <v>017F2F</v>
      </c>
      <c r="F51" s="7"/>
      <c r="G51" s="8" t="s">
        <v>94</v>
      </c>
      <c r="H51" s="30" t="s">
        <v>74</v>
      </c>
    </row>
    <row r="52" spans="1:9">
      <c r="A52" s="7">
        <f>C52-B52</f>
        <v>16679119</v>
      </c>
      <c r="B52" s="7">
        <f>C51+1</f>
        <v>98096</v>
      </c>
      <c r="C52" s="7">
        <f>16*1024*1024-1</f>
        <v>16777215</v>
      </c>
      <c r="D52" s="7" t="str">
        <f t="shared" si="45"/>
        <v>017F30</v>
      </c>
      <c r="E52" s="7" t="str">
        <f t="shared" si="46"/>
        <v>FFFFFF</v>
      </c>
      <c r="F52" s="7"/>
      <c r="G52" s="8" t="s">
        <v>7</v>
      </c>
      <c r="H52" s="30" t="s">
        <v>74</v>
      </c>
      <c r="I52" t="s">
        <v>77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"/>
  <sheetViews>
    <sheetView tabSelected="1" zoomScale="80" zoomScaleNormal="80" workbookViewId="0">
      <selection activeCell="L3" sqref="L3"/>
    </sheetView>
  </sheetViews>
  <sheetFormatPr defaultRowHeight="1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>
      <c r="A1" s="17" t="s">
        <v>67</v>
      </c>
      <c r="D1" s="1"/>
      <c r="E1" s="1"/>
      <c r="F1" s="1"/>
      <c r="G1" s="8"/>
    </row>
    <row r="2" spans="1:15" ht="15.7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72</v>
      </c>
      <c r="I3" s="20"/>
      <c r="J3" s="20"/>
      <c r="K3" s="20"/>
      <c r="L3" s="20"/>
      <c r="M3" s="20"/>
      <c r="N3" s="20"/>
      <c r="O3" s="20"/>
    </row>
    <row r="4" spans="1:15" ht="15.7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>
      <c r="A6" s="22">
        <f>'Memory Map'!A21</f>
        <v>1</v>
      </c>
      <c r="B6" s="22">
        <f>'Memory Map'!B21</f>
        <v>63500</v>
      </c>
      <c r="C6" s="22">
        <f>'Memory Map'!C21</f>
        <v>63500</v>
      </c>
      <c r="D6" s="22" t="str">
        <f>'Memory Map'!D21</f>
        <v>F80C</v>
      </c>
      <c r="E6" s="22" t="str">
        <f>'Memory Map'!E21</f>
        <v>F80C</v>
      </c>
      <c r="F6" s="23"/>
      <c r="G6" s="28" t="str">
        <f>'Memory Map'!G21</f>
        <v>Graphics mode</v>
      </c>
      <c r="H6" s="24" t="s">
        <v>56</v>
      </c>
      <c r="I6" s="24" t="s">
        <v>56</v>
      </c>
      <c r="J6" s="24" t="s">
        <v>56</v>
      </c>
      <c r="K6" s="25" t="s">
        <v>59</v>
      </c>
      <c r="L6" s="25" t="s">
        <v>60</v>
      </c>
      <c r="M6" s="36" t="s">
        <v>99</v>
      </c>
      <c r="N6" s="36"/>
      <c r="O6" s="36"/>
    </row>
    <row r="7" spans="1:15" s="21" customFormat="1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>
      <c r="A9" s="22">
        <f>'Memory Map'!A25</f>
        <v>1</v>
      </c>
      <c r="B9" s="22">
        <f>'Memory Map'!B25</f>
        <v>63516</v>
      </c>
      <c r="C9" s="22">
        <f>'Memory Map'!C25</f>
        <v>63516</v>
      </c>
      <c r="D9" s="22" t="str">
        <f>'Memory Map'!D25</f>
        <v>F81C</v>
      </c>
      <c r="E9" s="22" t="str">
        <f>'Memory Map'!E25</f>
        <v>F81C</v>
      </c>
      <c r="F9" s="23"/>
      <c r="G9" s="28" t="str">
        <f>'Memory Map'!G25</f>
        <v>RS232 status signals</v>
      </c>
      <c r="H9" s="24" t="s">
        <v>56</v>
      </c>
      <c r="I9" s="24" t="s">
        <v>56</v>
      </c>
      <c r="J9" s="24" t="s">
        <v>56</v>
      </c>
      <c r="K9" s="24" t="s">
        <v>56</v>
      </c>
      <c r="L9" s="24" t="s">
        <v>56</v>
      </c>
      <c r="M9" s="24" t="s">
        <v>56</v>
      </c>
      <c r="N9" s="23" t="s">
        <v>57</v>
      </c>
      <c r="O9" s="23" t="s">
        <v>58</v>
      </c>
    </row>
    <row r="10" spans="1:15" s="21" customFormat="1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>
      <c r="A12" s="1">
        <f>'Memory Map'!A29-1</f>
        <v>1</v>
      </c>
      <c r="B12" s="1">
        <f>'Memory Map'!B29</f>
        <v>63532</v>
      </c>
      <c r="C12" s="1">
        <f>'Memory Map'!C29</f>
        <v>63533</v>
      </c>
      <c r="D12" s="1" t="str">
        <f>'Memory Map'!D29</f>
        <v>F82C</v>
      </c>
      <c r="E12" s="1" t="str">
        <f>'Memory Map'!E29</f>
        <v>F82D</v>
      </c>
      <c r="F12">
        <f>'Memory Map'!F29</f>
        <v>0</v>
      </c>
      <c r="G12" s="2" t="str">
        <f>'Memory Map'!G29</f>
        <v>IRQ mask</v>
      </c>
      <c r="H12" s="24" t="s">
        <v>56</v>
      </c>
      <c r="I12" t="s">
        <v>56</v>
      </c>
      <c r="J12" t="s">
        <v>56</v>
      </c>
      <c r="K12" t="s">
        <v>65</v>
      </c>
      <c r="L12" t="s">
        <v>64</v>
      </c>
      <c r="M12" t="s">
        <v>62</v>
      </c>
      <c r="N12" t="s">
        <v>63</v>
      </c>
      <c r="O12" t="s">
        <v>56</v>
      </c>
    </row>
    <row r="13" spans="1:1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>
      <c r="G14" s="2"/>
      <c r="H14" s="24" t="s">
        <v>73</v>
      </c>
    </row>
    <row r="15" spans="1:15">
      <c r="G15" s="2"/>
      <c r="H15" s="24"/>
    </row>
    <row r="16" spans="1:15">
      <c r="G16" s="2"/>
    </row>
    <row r="17" spans="1:15" ht="30">
      <c r="A17" s="22">
        <f>'Memory Map'!A33</f>
        <v>1</v>
      </c>
      <c r="B17" s="22">
        <f>'Memory Map'!B33</f>
        <v>63548</v>
      </c>
      <c r="C17" s="22">
        <f>'Memory Map'!C33</f>
        <v>63548</v>
      </c>
      <c r="D17" s="22" t="str">
        <f>'Memory Map'!D33</f>
        <v>F83C</v>
      </c>
      <c r="E17" s="22" t="str">
        <f>'Memory Map'!E33</f>
        <v>F83C</v>
      </c>
      <c r="G17" s="29" t="str">
        <f>'Memory Map'!G33</f>
        <v>SPI control</v>
      </c>
      <c r="H17" s="24" t="s">
        <v>56</v>
      </c>
      <c r="I17" s="24" t="s">
        <v>56</v>
      </c>
      <c r="J17" s="24" t="s">
        <v>56</v>
      </c>
      <c r="K17" s="24" t="s">
        <v>56</v>
      </c>
      <c r="L17" s="21" t="s">
        <v>80</v>
      </c>
      <c r="M17" s="21" t="s">
        <v>66</v>
      </c>
      <c r="N17" s="21" t="s">
        <v>70</v>
      </c>
      <c r="O17" s="21" t="s">
        <v>69</v>
      </c>
    </row>
    <row r="18" spans="1:15">
      <c r="A18" s="22"/>
      <c r="B18" s="22"/>
      <c r="C18" s="22"/>
      <c r="D18" s="22"/>
      <c r="E18" s="22"/>
      <c r="G18" s="2"/>
      <c r="N18" s="27"/>
      <c r="O18" s="27"/>
    </row>
    <row r="19" spans="1:15">
      <c r="A19" s="22"/>
      <c r="B19" s="22"/>
      <c r="C19" s="22"/>
      <c r="D19" s="22"/>
      <c r="E19" s="22"/>
      <c r="G19" s="2"/>
    </row>
    <row r="20" spans="1:15">
      <c r="A20" s="22">
        <f>'Memory Map'!A34</f>
        <v>1</v>
      </c>
      <c r="B20" s="22">
        <f>'Memory Map'!B34</f>
        <v>63552</v>
      </c>
      <c r="C20" s="22">
        <f>'Memory Map'!C34</f>
        <v>63552</v>
      </c>
      <c r="D20" s="22" t="str">
        <f>'Memory Map'!D34</f>
        <v>F840</v>
      </c>
      <c r="E20" s="22" t="str">
        <f>'Memory Map'!E34</f>
        <v>F840</v>
      </c>
      <c r="G20" s="2" t="str">
        <f>'Memory Map'!G34</f>
        <v>SPI status</v>
      </c>
      <c r="H20" s="24" t="s">
        <v>56</v>
      </c>
      <c r="I20" s="24" t="s">
        <v>56</v>
      </c>
      <c r="J20" s="24" t="s">
        <v>56</v>
      </c>
      <c r="K20" s="24" t="s">
        <v>56</v>
      </c>
      <c r="L20" s="24" t="s">
        <v>89</v>
      </c>
      <c r="M20" s="24" t="s">
        <v>90</v>
      </c>
      <c r="N20" s="21" t="s">
        <v>91</v>
      </c>
      <c r="O20" s="21" t="s">
        <v>92</v>
      </c>
    </row>
    <row r="23" spans="1:15">
      <c r="A23" t="s">
        <v>71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8" sqref="A8"/>
    </sheetView>
  </sheetViews>
  <sheetFormatPr defaultRowHeight="15"/>
  <cols>
    <col min="1" max="1" width="109.42578125" customWidth="1"/>
  </cols>
  <sheetData>
    <row r="1" spans="1:1">
      <c r="A1" s="21" t="s">
        <v>81</v>
      </c>
    </row>
    <row r="2" spans="1:1">
      <c r="A2" s="21" t="s">
        <v>82</v>
      </c>
    </row>
    <row r="3" spans="1:1">
      <c r="A3" s="21"/>
    </row>
    <row r="4" spans="1:1">
      <c r="A4" s="21" t="s">
        <v>83</v>
      </c>
    </row>
    <row r="5" spans="1:1">
      <c r="A5" s="21" t="s">
        <v>84</v>
      </c>
    </row>
    <row r="6" spans="1:1" ht="30">
      <c r="A6" s="21" t="s">
        <v>85</v>
      </c>
    </row>
    <row r="7" spans="1:1">
      <c r="A7" s="21" t="s">
        <v>84</v>
      </c>
    </row>
    <row r="8" spans="1:1" ht="45">
      <c r="A8" s="35" t="s">
        <v>87</v>
      </c>
    </row>
    <row r="9" spans="1:1">
      <c r="A9" s="21"/>
    </row>
    <row r="10" spans="1:1" ht="60">
      <c r="A10" s="3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Memory Map</vt:lpstr>
      <vt:lpstr>Hardware registers</vt:lpstr>
      <vt:lpstr>Copyright and license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2013-12-28T04:11:04Z</dcterms:modified>
</cp:coreProperties>
</file>