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75" windowWidth="22995" windowHeight="10545"/>
  </bookViews>
  <sheets>
    <sheet name="Memory Map" sheetId="1" r:id="rId1"/>
    <sheet name="Hardware registers" sheetId="2" r:id="rId2"/>
    <sheet name="Copyright and license" sheetId="3" r:id="rId3"/>
  </sheets>
  <calcPr calcId="125725"/>
</workbook>
</file>

<file path=xl/calcChain.xml><?xml version="1.0" encoding="utf-8"?>
<calcChain xmlns="http://schemas.openxmlformats.org/spreadsheetml/2006/main">
  <c r="A8" i="1"/>
  <c r="A7"/>
  <c r="A43"/>
  <c r="C37" s="1"/>
  <c r="A50" l="1"/>
  <c r="E37"/>
  <c r="D7"/>
  <c r="G20" i="2" l="1"/>
  <c r="A20"/>
  <c r="G17"/>
  <c r="A17"/>
  <c r="A12"/>
  <c r="F12"/>
  <c r="G12"/>
  <c r="G9"/>
  <c r="A9"/>
  <c r="G6"/>
  <c r="A6"/>
  <c r="A10" i="1"/>
  <c r="A11"/>
  <c r="D43"/>
  <c r="C7"/>
  <c r="B8" s="1"/>
  <c r="C52"/>
  <c r="E52" s="1"/>
  <c r="C43"/>
  <c r="D8" l="1"/>
  <c r="C8"/>
  <c r="E7"/>
  <c r="B44"/>
  <c r="E43"/>
  <c r="E8" l="1"/>
  <c r="B9"/>
  <c r="D44"/>
  <c r="C44"/>
  <c r="B45" s="1"/>
  <c r="E44" l="1"/>
  <c r="C45" l="1"/>
  <c r="D45"/>
  <c r="B46" l="1"/>
  <c r="E45"/>
  <c r="C46" l="1"/>
  <c r="B47" s="1"/>
  <c r="D46"/>
  <c r="E46" l="1"/>
  <c r="D47" l="1"/>
  <c r="C47"/>
  <c r="B48" l="1"/>
  <c r="E47"/>
  <c r="D9" l="1"/>
  <c r="D48"/>
  <c r="C48"/>
  <c r="B49" s="1"/>
  <c r="C9" l="1"/>
  <c r="E9" s="1"/>
  <c r="C49"/>
  <c r="D49"/>
  <c r="E48"/>
  <c r="B10" l="1"/>
  <c r="D10" s="1"/>
  <c r="E49"/>
  <c r="B50"/>
  <c r="C50" s="1"/>
  <c r="B51" s="1"/>
  <c r="C10" l="1"/>
  <c r="E10" s="1"/>
  <c r="D50"/>
  <c r="E50"/>
  <c r="B11" l="1"/>
  <c r="D11" s="1"/>
  <c r="C11" l="1"/>
  <c r="E11" s="1"/>
  <c r="B12" l="1"/>
  <c r="D12" s="1"/>
  <c r="C51"/>
  <c r="D51"/>
  <c r="C12" l="1"/>
  <c r="E12" s="1"/>
  <c r="B52"/>
  <c r="E51"/>
  <c r="B18" l="1"/>
  <c r="D18" s="1"/>
  <c r="A52"/>
  <c r="D52"/>
  <c r="B19" l="1"/>
  <c r="C18"/>
  <c r="E18" s="1"/>
  <c r="B20" l="1"/>
  <c r="D19"/>
  <c r="C19"/>
  <c r="E19" s="1"/>
  <c r="B21" l="1"/>
  <c r="D20"/>
  <c r="C20"/>
  <c r="E20" s="1"/>
  <c r="B22" l="1"/>
  <c r="D21"/>
  <c r="B6" i="2"/>
  <c r="B23" i="1" l="1"/>
  <c r="D22"/>
  <c r="D6" i="2"/>
  <c r="C21" i="1"/>
  <c r="B24" l="1"/>
  <c r="D23"/>
  <c r="C6" i="2"/>
  <c r="E21" i="1"/>
  <c r="E6" i="2" s="1"/>
  <c r="B25" i="1" l="1"/>
  <c r="D24"/>
  <c r="C22"/>
  <c r="E22" s="1"/>
  <c r="B26" l="1"/>
  <c r="D25"/>
  <c r="C23"/>
  <c r="E23" s="1"/>
  <c r="B27" l="1"/>
  <c r="D26"/>
  <c r="C24"/>
  <c r="E24" s="1"/>
  <c r="B28" l="1"/>
  <c r="D27"/>
  <c r="B9" i="2"/>
  <c r="B29" i="1" l="1"/>
  <c r="D28"/>
  <c r="D9" i="2"/>
  <c r="C25" i="1"/>
  <c r="B30" l="1"/>
  <c r="D29"/>
  <c r="C9" i="2"/>
  <c r="E25" i="1"/>
  <c r="E9" i="2" s="1"/>
  <c r="B31" i="1" l="1"/>
  <c r="D30"/>
  <c r="C26"/>
  <c r="E26" s="1"/>
  <c r="B32" l="1"/>
  <c r="D31"/>
  <c r="C27"/>
  <c r="E27" s="1"/>
  <c r="B33" l="1"/>
  <c r="D32"/>
  <c r="C28"/>
  <c r="E28" s="1"/>
  <c r="B34" l="1"/>
  <c r="D33"/>
  <c r="B12" i="2"/>
  <c r="B35" i="1" l="1"/>
  <c r="D34"/>
  <c r="D12" i="2"/>
  <c r="C29" i="1"/>
  <c r="B36" l="1"/>
  <c r="D35"/>
  <c r="C12" i="2"/>
  <c r="E29" i="1"/>
  <c r="E12" i="2" s="1"/>
  <c r="D36" i="1" l="1"/>
  <c r="C36"/>
  <c r="E36" s="1"/>
  <c r="B37"/>
  <c r="D37" s="1"/>
  <c r="C30"/>
  <c r="E30" s="1"/>
  <c r="C31" l="1"/>
  <c r="E31" s="1"/>
  <c r="C32" l="1"/>
  <c r="E32" s="1"/>
  <c r="B17" i="2" l="1"/>
  <c r="C33" i="1" l="1"/>
  <c r="D17" i="2"/>
  <c r="C17" l="1"/>
  <c r="E33" i="1"/>
  <c r="E17" i="2" s="1"/>
  <c r="B20"/>
  <c r="C34" i="1" l="1"/>
  <c r="E34" s="1"/>
  <c r="D20" i="2"/>
  <c r="C20" l="1"/>
  <c r="E20"/>
  <c r="C35" i="1" l="1"/>
  <c r="E35" s="1"/>
  <c r="A37" l="1"/>
</calcChain>
</file>

<file path=xl/sharedStrings.xml><?xml version="1.0" encoding="utf-8"?>
<sst xmlns="http://schemas.openxmlformats.org/spreadsheetml/2006/main" count="189" uniqueCount="100">
  <si>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</si>
  <si>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</si>
  <si>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</si>
  <si>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</si>
  <si>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</si>
  <si>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</si>
  <si>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</si>
  <si>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</si>
  <si>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</si>
  <si>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</si>
  <si>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</si>
  <si>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</si>
  <si>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</si>
  <si>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</si>
  <si>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</si>
  <si>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</si>
  <si>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</si>
  <si>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</si>
  <si>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</si>
  <si>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</si>
  <si>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</si>
  <si>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</si>
  <si>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</si>
  <si>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</si>
  <si>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</si>
  <si>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</si>
  <si>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</si>
  <si>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</si>
  <si>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</si>
  <si>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</si>
  <si>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</si>
  <si>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</si>
  <si>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</si>
  <si>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</si>
  <si>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</si>
  <si>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</si>
  <si>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</si>
  <si>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</si>
  <si>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</si>
  <si>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</si>
  <si>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</si>
  <si>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</si>
  <si>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</si>
  <si>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</si>
  <si>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</si>
  <si>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</si>
  <si>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</si>
  <si>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</si>
  <si>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</si>
  <si>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</si>
  <si>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</si>
  <si>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</si>
  <si>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</si>
  <si>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</si>
  <si>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</si>
  <si>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</si>
  <si>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</si>
  <si>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</si>
  <si>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</si>
  <si>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</si>
  <si>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</si>
  <si>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</si>
  <si>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</si>
  <si>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</si>
  <si>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</si>
  <si>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</si>
  <si>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</si>
  <si>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</si>
  <si>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</si>
  <si>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</si>
  <si>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</si>
  <si>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</si>
  <si>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</si>
  <si>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</si>
  <si>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</si>
  <si>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</si>
  <si>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</si>
  <si>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</si>
  <si>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</si>
  <si>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</si>
  <si>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</si>
  <si>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</si>
  <si>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</si>
  <si>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</si>
  <si>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</si>
  <si>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</si>
  <si>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</si>
  <si>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</si>
  <si>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</si>
  <si>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</si>
  <si>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</si>
  <si>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</si>
  <si>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</si>
  <si>
    <t>VBLANK</t>
  </si>
  <si>
    <t>VGA vertical blank</t>
  </si>
  <si>
    <t>Color RAM</t>
  </si>
  <si>
    <t xml:space="preserve">Access to the color RAM in the CPU address space </t>
  </si>
  <si>
    <r>
      <t xml:space="preserve">000 = off, 001 = 640*480, </t>
    </r>
    <r>
      <rPr>
        <b/>
        <sz val="11"/>
        <color theme="1"/>
        <rFont val="Calibri"/>
        <family val="2"/>
        <scheme val="minor"/>
      </rPr>
      <t>010 = 800*600</t>
    </r>
    <r>
      <rPr>
        <sz val="11"/>
        <color theme="1"/>
        <rFont val="Calibri"/>
        <family val="2"/>
        <scheme val="minor"/>
      </rPr>
      <t>, 011 = 1024*768</t>
    </r>
  </si>
  <si>
    <t>Text RAM 2 * 128 * 96 * 8+8bit</t>
  </si>
  <si>
    <t>Reserved for expansion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</si>
</sst>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2"/>
  <sheetViews>
    <sheetView tabSelected="1" zoomScale="80" zoomScaleNormal="80" workbookViewId="0">
      <selection activeCell="E10" sqref="E10"/>
    </sheetView>
  </sheetViews>
  <sheetFormatPr defaultRowHeight="15.75"/>
  <cols>
    <col min="1" max="3" width="12.42578125" customWidth="1"/>
    <col min="4" max="5" width="12.42578125" style="1" customWidth="1"/>
    <col min="6" max="6" width="3.85546875" style="1" customWidth="1"/>
    <col min="7" max="7" width="31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>
      <c r="A1" s="17" t="s">
        <v>66</v>
      </c>
    </row>
    <row r="3" spans="1:14" s="9" customFormat="1">
      <c r="A3" s="10" t="s">
        <v>5</v>
      </c>
      <c r="D3" s="16"/>
      <c r="E3" s="16"/>
      <c r="F3" s="16"/>
      <c r="H3" s="31"/>
      <c r="I3"/>
      <c r="J3"/>
      <c r="K3"/>
      <c r="L3"/>
      <c r="M3"/>
      <c r="N3"/>
    </row>
    <row r="4" spans="1:14" s="10" customFormat="1" ht="15" customHeight="1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>
      <c r="A8" s="7">
        <f>(128-10)*1024</f>
        <v>120832</v>
      </c>
      <c r="B8" s="7">
        <f>C7+1</f>
        <v>131072</v>
      </c>
      <c r="C8" s="7">
        <f>B8+A8-1</f>
        <v>251903</v>
      </c>
      <c r="D8" s="7" t="str">
        <f t="shared" ref="D8" si="0">DEC2HEX(B8,6)</f>
        <v>020000</v>
      </c>
      <c r="E8" s="7" t="str">
        <f t="shared" ref="E8" si="1">DEC2HEX(C8,6)</f>
        <v>03D7FF</v>
      </c>
      <c r="F8" s="7"/>
      <c r="G8" s="8" t="s">
        <v>99</v>
      </c>
    </row>
    <row r="9" spans="1:14">
      <c r="A9" s="7">
        <v>2048</v>
      </c>
      <c r="B9" s="7">
        <f>C8+1</f>
        <v>251904</v>
      </c>
      <c r="C9" s="7">
        <f>B9+A9-1</f>
        <v>253951</v>
      </c>
      <c r="D9" s="7" t="str">
        <f t="shared" ref="D9:D12" si="2">DEC2HEX(B9,6)</f>
        <v>03D800</v>
      </c>
      <c r="E9" s="7" t="str">
        <f t="shared" ref="E9:E12" si="3">DEC2HEX(C9,6)</f>
        <v>03DFFF</v>
      </c>
      <c r="F9" s="7"/>
      <c r="G9" s="8" t="s">
        <v>95</v>
      </c>
      <c r="H9" s="30" t="s">
        <v>72</v>
      </c>
      <c r="I9" t="s">
        <v>96</v>
      </c>
    </row>
    <row r="10" spans="1:14">
      <c r="A10" s="7">
        <f>2048</f>
        <v>2048</v>
      </c>
      <c r="B10" s="7">
        <f>C9+1</f>
        <v>253952</v>
      </c>
      <c r="C10" s="7">
        <f t="shared" ref="C10:C12" si="4">B10+A10-1</f>
        <v>255999</v>
      </c>
      <c r="D10" s="7" t="str">
        <f t="shared" si="2"/>
        <v>03E000</v>
      </c>
      <c r="E10" s="7" t="str">
        <f t="shared" si="3"/>
        <v>03E7FF</v>
      </c>
      <c r="F10" s="7"/>
      <c r="G10" s="8" t="s">
        <v>2</v>
      </c>
      <c r="H10" s="30" t="s">
        <v>72</v>
      </c>
      <c r="I10" t="s">
        <v>47</v>
      </c>
    </row>
    <row r="11" spans="1:14">
      <c r="A11" s="7">
        <f>2048</f>
        <v>2048</v>
      </c>
      <c r="B11" s="7">
        <f>C10+1</f>
        <v>256000</v>
      </c>
      <c r="C11" s="7">
        <f t="shared" si="4"/>
        <v>258047</v>
      </c>
      <c r="D11" s="7" t="str">
        <f t="shared" si="2"/>
        <v>03E800</v>
      </c>
      <c r="E11" s="7" t="str">
        <f t="shared" si="3"/>
        <v>03EFFF</v>
      </c>
      <c r="F11" s="7"/>
      <c r="G11" s="8" t="s">
        <v>3</v>
      </c>
      <c r="H11" s="30" t="s">
        <v>72</v>
      </c>
      <c r="I11" t="s">
        <v>48</v>
      </c>
    </row>
    <row r="12" spans="1:14">
      <c r="A12" s="7">
        <v>2048</v>
      </c>
      <c r="B12" s="7">
        <f>C11+1</f>
        <v>258048</v>
      </c>
      <c r="C12" s="7">
        <f t="shared" si="4"/>
        <v>260095</v>
      </c>
      <c r="D12" s="7" t="str">
        <f t="shared" si="2"/>
        <v>03F000</v>
      </c>
      <c r="E12" s="7" t="str">
        <f t="shared" si="3"/>
        <v>03F7FF</v>
      </c>
      <c r="F12" s="7"/>
      <c r="G12" s="8" t="s">
        <v>4</v>
      </c>
      <c r="H12" s="30" t="s">
        <v>72</v>
      </c>
      <c r="I12" t="s">
        <v>51</v>
      </c>
    </row>
    <row r="13" spans="1:14">
      <c r="A13" s="3"/>
    </row>
    <row r="14" spans="1:14" s="9" customFormat="1">
      <c r="A14" s="14" t="s">
        <v>50</v>
      </c>
      <c r="D14" s="16"/>
      <c r="E14" s="16"/>
      <c r="F14" s="16"/>
      <c r="H14" s="31"/>
      <c r="I14"/>
      <c r="J14"/>
      <c r="K14"/>
      <c r="L14"/>
      <c r="M14"/>
      <c r="N14"/>
    </row>
    <row r="15" spans="1:14" s="10" customFormat="1">
      <c r="A15" s="13" t="s">
        <v>6</v>
      </c>
      <c r="B15" s="13" t="s">
        <v>10</v>
      </c>
      <c r="C15" s="13" t="s">
        <v>11</v>
      </c>
      <c r="D15" s="13" t="s">
        <v>10</v>
      </c>
      <c r="E15" s="13" t="s">
        <v>12</v>
      </c>
      <c r="F15" s="13"/>
      <c r="G15" s="10" t="s">
        <v>0</v>
      </c>
      <c r="H15" s="32"/>
      <c r="I15"/>
      <c r="J15"/>
      <c r="K15"/>
      <c r="L15"/>
      <c r="M15"/>
      <c r="N15"/>
    </row>
    <row r="16" spans="1:14" s="11" customFormat="1">
      <c r="A16" s="15"/>
      <c r="B16" s="13" t="s">
        <v>8</v>
      </c>
      <c r="C16" s="13" t="s">
        <v>8</v>
      </c>
      <c r="D16" s="13" t="s">
        <v>9</v>
      </c>
      <c r="E16" s="13" t="s">
        <v>9</v>
      </c>
      <c r="F16" s="13"/>
      <c r="H16" s="33"/>
      <c r="I16"/>
      <c r="J16"/>
      <c r="K16"/>
      <c r="L16"/>
      <c r="M16"/>
      <c r="N16"/>
    </row>
    <row r="17" spans="1:14" s="2" customFormat="1">
      <c r="A17" s="4"/>
      <c r="B17" s="4"/>
      <c r="C17" s="4"/>
      <c r="D17" s="4"/>
      <c r="E17" s="4"/>
      <c r="F17" s="4"/>
      <c r="G17" s="11"/>
      <c r="H17" s="33"/>
      <c r="I17"/>
      <c r="J17"/>
      <c r="K17"/>
      <c r="L17"/>
      <c r="M17"/>
      <c r="N17"/>
    </row>
    <row r="18" spans="1:14">
      <c r="A18" s="7">
        <v>4</v>
      </c>
      <c r="B18" s="7">
        <f>C12+1</f>
        <v>260096</v>
      </c>
      <c r="C18" s="7">
        <f>B18+A18-1</f>
        <v>260099</v>
      </c>
      <c r="D18" s="7" t="str">
        <f t="shared" ref="D18:D37" si="5">DEC2HEX(B18,6)</f>
        <v>03F800</v>
      </c>
      <c r="E18" s="7" t="str">
        <f t="shared" ref="E18:E37" si="6">DEC2HEX(C18,6)</f>
        <v>03F803</v>
      </c>
      <c r="F18" s="7"/>
      <c r="G18" s="8" t="s">
        <v>16</v>
      </c>
      <c r="H18" s="30" t="s">
        <v>72</v>
      </c>
      <c r="I18" t="s">
        <v>28</v>
      </c>
    </row>
    <row r="19" spans="1:14">
      <c r="A19" s="7">
        <v>4</v>
      </c>
      <c r="B19" s="7">
        <f>B18+4</f>
        <v>260100</v>
      </c>
      <c r="C19" s="7">
        <f t="shared" ref="C19" si="7">B19+A19-1</f>
        <v>260103</v>
      </c>
      <c r="D19" s="7" t="str">
        <f t="shared" si="5"/>
        <v>03F804</v>
      </c>
      <c r="E19" s="7" t="str">
        <f t="shared" si="6"/>
        <v>03F807</v>
      </c>
      <c r="F19" s="7"/>
      <c r="G19" s="8" t="s">
        <v>27</v>
      </c>
      <c r="H19" s="30" t="s">
        <v>72</v>
      </c>
      <c r="I19" t="s">
        <v>29</v>
      </c>
    </row>
    <row r="20" spans="1:14">
      <c r="A20" s="7">
        <v>1</v>
      </c>
      <c r="B20" s="7">
        <f t="shared" ref="B20:B36" si="8">B19+4</f>
        <v>260104</v>
      </c>
      <c r="C20" s="7">
        <f t="shared" ref="C20:C23" si="9">B20+A20-1</f>
        <v>260104</v>
      </c>
      <c r="D20" s="7" t="str">
        <f t="shared" si="5"/>
        <v>03F808</v>
      </c>
      <c r="E20" s="7" t="str">
        <f t="shared" si="6"/>
        <v>03F808</v>
      </c>
      <c r="F20" s="7"/>
      <c r="G20" s="8" t="s">
        <v>32</v>
      </c>
      <c r="H20" s="30" t="s">
        <v>73</v>
      </c>
      <c r="I20" t="s">
        <v>30</v>
      </c>
    </row>
    <row r="21" spans="1:14">
      <c r="A21" s="7">
        <v>1</v>
      </c>
      <c r="B21" s="7">
        <f t="shared" si="8"/>
        <v>260108</v>
      </c>
      <c r="C21" s="7">
        <f t="shared" si="9"/>
        <v>260108</v>
      </c>
      <c r="D21" s="7" t="str">
        <f t="shared" si="5"/>
        <v>03F80C</v>
      </c>
      <c r="E21" s="7" t="str">
        <f t="shared" si="6"/>
        <v>03F80C</v>
      </c>
      <c r="F21" s="7"/>
      <c r="G21" s="8" t="s">
        <v>31</v>
      </c>
      <c r="H21" s="30" t="s">
        <v>72</v>
      </c>
      <c r="I21" t="s">
        <v>33</v>
      </c>
    </row>
    <row r="22" spans="1:14">
      <c r="A22" s="7">
        <v>1</v>
      </c>
      <c r="B22" s="7">
        <f t="shared" si="8"/>
        <v>260112</v>
      </c>
      <c r="C22" s="7">
        <f t="shared" si="9"/>
        <v>260112</v>
      </c>
      <c r="D22" s="7" t="str">
        <f t="shared" si="5"/>
        <v>03F810</v>
      </c>
      <c r="E22" s="7" t="str">
        <f t="shared" si="6"/>
        <v>03F810</v>
      </c>
      <c r="F22" s="7"/>
      <c r="G22" s="8" t="s">
        <v>18</v>
      </c>
      <c r="H22" s="30" t="s">
        <v>74</v>
      </c>
      <c r="I22" t="s">
        <v>35</v>
      </c>
    </row>
    <row r="23" spans="1:14">
      <c r="A23" s="7">
        <v>1</v>
      </c>
      <c r="B23" s="7">
        <f t="shared" si="8"/>
        <v>260116</v>
      </c>
      <c r="C23" s="7">
        <f t="shared" si="9"/>
        <v>260116</v>
      </c>
      <c r="D23" s="7" t="str">
        <f t="shared" si="5"/>
        <v>03F814</v>
      </c>
      <c r="E23" s="7" t="str">
        <f t="shared" si="6"/>
        <v>03F814</v>
      </c>
      <c r="F23" s="7"/>
      <c r="G23" s="8" t="s">
        <v>19</v>
      </c>
      <c r="H23" s="30" t="s">
        <v>73</v>
      </c>
      <c r="I23" t="s">
        <v>76</v>
      </c>
    </row>
    <row r="24" spans="1:14">
      <c r="A24" s="7">
        <v>2</v>
      </c>
      <c r="B24" s="7">
        <f t="shared" si="8"/>
        <v>260120</v>
      </c>
      <c r="C24" s="7">
        <f t="shared" ref="C24:C26" si="10">B24+A24-1</f>
        <v>260121</v>
      </c>
      <c r="D24" s="7" t="str">
        <f t="shared" si="5"/>
        <v>03F818</v>
      </c>
      <c r="E24" s="7" t="str">
        <f t="shared" si="6"/>
        <v>03F819</v>
      </c>
      <c r="F24" s="7"/>
      <c r="G24" s="8" t="s">
        <v>34</v>
      </c>
      <c r="H24" s="30" t="s">
        <v>73</v>
      </c>
      <c r="I24" t="s">
        <v>52</v>
      </c>
    </row>
    <row r="25" spans="1:14">
      <c r="A25" s="7">
        <v>1</v>
      </c>
      <c r="B25" s="7">
        <f t="shared" si="8"/>
        <v>260124</v>
      </c>
      <c r="C25" s="7">
        <f>B25+A25-1</f>
        <v>260124</v>
      </c>
      <c r="D25" s="7" t="str">
        <f t="shared" si="5"/>
        <v>03F81C</v>
      </c>
      <c r="E25" s="7" t="str">
        <f t="shared" si="6"/>
        <v>03F81C</v>
      </c>
      <c r="F25" s="7"/>
      <c r="G25" s="8" t="s">
        <v>20</v>
      </c>
      <c r="H25" s="30" t="s">
        <v>74</v>
      </c>
      <c r="I25" t="s">
        <v>33</v>
      </c>
    </row>
    <row r="26" spans="1:14">
      <c r="A26" s="7">
        <v>1</v>
      </c>
      <c r="B26" s="7">
        <f t="shared" si="8"/>
        <v>260128</v>
      </c>
      <c r="C26" s="7">
        <f t="shared" si="10"/>
        <v>260128</v>
      </c>
      <c r="D26" s="7" t="str">
        <f t="shared" si="5"/>
        <v>03F820</v>
      </c>
      <c r="E26" s="7" t="str">
        <f t="shared" si="6"/>
        <v>03F820</v>
      </c>
      <c r="F26" s="7"/>
      <c r="G26" s="8" t="s">
        <v>36</v>
      </c>
      <c r="H26" s="30" t="s">
        <v>74</v>
      </c>
      <c r="I26" t="s">
        <v>37</v>
      </c>
    </row>
    <row r="27" spans="1:14">
      <c r="A27" s="7">
        <v>4</v>
      </c>
      <c r="B27" s="7">
        <f t="shared" si="8"/>
        <v>260132</v>
      </c>
      <c r="C27" s="7">
        <f t="shared" ref="C27" si="11">B27+A27-1</f>
        <v>260135</v>
      </c>
      <c r="D27" s="7" t="str">
        <f t="shared" si="5"/>
        <v>03F824</v>
      </c>
      <c r="E27" s="7" t="str">
        <f t="shared" si="6"/>
        <v>03F827</v>
      </c>
      <c r="F27" s="7"/>
      <c r="G27" s="8" t="s">
        <v>38</v>
      </c>
      <c r="H27" s="30" t="s">
        <v>74</v>
      </c>
      <c r="I27" t="s">
        <v>40</v>
      </c>
    </row>
    <row r="28" spans="1:14">
      <c r="A28" s="7">
        <v>4</v>
      </c>
      <c r="B28" s="7">
        <f t="shared" si="8"/>
        <v>260136</v>
      </c>
      <c r="C28" s="7">
        <f t="shared" ref="C28" si="12">B28+A28-1</f>
        <v>260139</v>
      </c>
      <c r="D28" s="7" t="str">
        <f t="shared" si="5"/>
        <v>03F828</v>
      </c>
      <c r="E28" s="7" t="str">
        <f t="shared" si="6"/>
        <v>03F82B</v>
      </c>
      <c r="F28" s="7"/>
      <c r="G28" s="8" t="s">
        <v>39</v>
      </c>
      <c r="H28" s="30" t="s">
        <v>74</v>
      </c>
      <c r="I28" t="s">
        <v>41</v>
      </c>
    </row>
    <row r="29" spans="1:14">
      <c r="A29" s="7">
        <v>2</v>
      </c>
      <c r="B29" s="7">
        <f t="shared" si="8"/>
        <v>260140</v>
      </c>
      <c r="C29" s="7">
        <f t="shared" ref="C29" si="13">B29+A29-1</f>
        <v>260141</v>
      </c>
      <c r="D29" s="7" t="str">
        <f t="shared" si="5"/>
        <v>03F82C</v>
      </c>
      <c r="E29" s="7" t="str">
        <f t="shared" si="6"/>
        <v>03F82D</v>
      </c>
      <c r="F29" s="7"/>
      <c r="G29" s="8" t="s">
        <v>59</v>
      </c>
      <c r="H29" s="30" t="s">
        <v>72</v>
      </c>
      <c r="I29" t="s">
        <v>33</v>
      </c>
    </row>
    <row r="30" spans="1:14">
      <c r="A30" s="7">
        <v>2</v>
      </c>
      <c r="B30" s="7">
        <f t="shared" si="8"/>
        <v>260144</v>
      </c>
      <c r="C30" s="7">
        <f t="shared" ref="C30:C31" si="14">B30+A30-1</f>
        <v>260145</v>
      </c>
      <c r="D30" s="7" t="str">
        <f t="shared" si="5"/>
        <v>03F830</v>
      </c>
      <c r="E30" s="7" t="str">
        <f t="shared" si="6"/>
        <v>03F831</v>
      </c>
      <c r="F30" s="7"/>
      <c r="G30" s="8" t="s">
        <v>44</v>
      </c>
      <c r="H30" s="30" t="s">
        <v>73</v>
      </c>
      <c r="I30" t="s">
        <v>43</v>
      </c>
    </row>
    <row r="31" spans="1:14">
      <c r="A31" s="7">
        <v>1</v>
      </c>
      <c r="B31" s="7">
        <f t="shared" si="8"/>
        <v>260148</v>
      </c>
      <c r="C31" s="7">
        <f t="shared" si="14"/>
        <v>260148</v>
      </c>
      <c r="D31" s="7" t="str">
        <f t="shared" si="5"/>
        <v>03F834</v>
      </c>
      <c r="E31" s="7" t="str">
        <f t="shared" si="6"/>
        <v>03F834</v>
      </c>
      <c r="F31" s="7"/>
      <c r="G31" s="8" t="s">
        <v>17</v>
      </c>
      <c r="H31" s="30" t="s">
        <v>74</v>
      </c>
      <c r="I31" t="s">
        <v>42</v>
      </c>
    </row>
    <row r="32" spans="1:14">
      <c r="A32" s="7">
        <v>1</v>
      </c>
      <c r="B32" s="7">
        <f t="shared" si="8"/>
        <v>260152</v>
      </c>
      <c r="C32" s="7">
        <f t="shared" ref="C32:C34" si="15">B32+A32-1</f>
        <v>260152</v>
      </c>
      <c r="D32" s="7" t="str">
        <f t="shared" si="5"/>
        <v>03F838</v>
      </c>
      <c r="E32" s="7" t="str">
        <f t="shared" si="6"/>
        <v>03F838</v>
      </c>
      <c r="F32" s="7"/>
      <c r="G32" s="8" t="s">
        <v>23</v>
      </c>
      <c r="H32" s="30" t="s">
        <v>72</v>
      </c>
      <c r="I32" t="s">
        <v>77</v>
      </c>
    </row>
    <row r="33" spans="1:14">
      <c r="A33" s="7">
        <v>1</v>
      </c>
      <c r="B33" s="7">
        <f t="shared" si="8"/>
        <v>260156</v>
      </c>
      <c r="C33" s="7">
        <f t="shared" si="15"/>
        <v>260156</v>
      </c>
      <c r="D33" s="7" t="str">
        <f t="shared" si="5"/>
        <v>03F83C</v>
      </c>
      <c r="E33" s="7" t="str">
        <f t="shared" si="6"/>
        <v>03F83C</v>
      </c>
      <c r="F33" s="7"/>
      <c r="G33" s="8" t="s">
        <v>24</v>
      </c>
      <c r="H33" s="30" t="s">
        <v>72</v>
      </c>
      <c r="I33" t="s">
        <v>33</v>
      </c>
    </row>
    <row r="34" spans="1:14">
      <c r="A34" s="7">
        <v>1</v>
      </c>
      <c r="B34" s="7">
        <f t="shared" si="8"/>
        <v>260160</v>
      </c>
      <c r="C34" s="7">
        <f t="shared" si="15"/>
        <v>260160</v>
      </c>
      <c r="D34" s="7" t="str">
        <f t="shared" si="5"/>
        <v>03F840</v>
      </c>
      <c r="E34" s="7" t="str">
        <f t="shared" si="6"/>
        <v>03F840</v>
      </c>
      <c r="F34" s="7"/>
      <c r="G34" s="8" t="s">
        <v>86</v>
      </c>
      <c r="H34" s="30" t="s">
        <v>74</v>
      </c>
      <c r="I34" t="s">
        <v>33</v>
      </c>
    </row>
    <row r="35" spans="1:14">
      <c r="A35" s="7">
        <v>1</v>
      </c>
      <c r="B35" s="7">
        <f t="shared" si="8"/>
        <v>260164</v>
      </c>
      <c r="C35" s="7">
        <f t="shared" ref="C35" si="16">B35+A35-1</f>
        <v>260164</v>
      </c>
      <c r="D35" s="7" t="str">
        <f t="shared" si="5"/>
        <v>03F844</v>
      </c>
      <c r="E35" s="7" t="str">
        <f t="shared" si="6"/>
        <v>03F844</v>
      </c>
      <c r="F35" s="7"/>
      <c r="G35" s="8" t="s">
        <v>25</v>
      </c>
      <c r="H35" s="30" t="s">
        <v>73</v>
      </c>
      <c r="I35" t="s">
        <v>53</v>
      </c>
    </row>
    <row r="36" spans="1:14">
      <c r="A36" s="7">
        <v>1</v>
      </c>
      <c r="B36" s="7">
        <f t="shared" si="8"/>
        <v>260168</v>
      </c>
      <c r="C36" s="7">
        <f t="shared" ref="C36" si="17">B36+A36-1</f>
        <v>260168</v>
      </c>
      <c r="D36" s="7" t="str">
        <f t="shared" si="5"/>
        <v>03F848</v>
      </c>
      <c r="E36" s="7" t="str">
        <f t="shared" si="6"/>
        <v>03F848</v>
      </c>
      <c r="F36" s="7"/>
      <c r="G36" s="8" t="s">
        <v>93</v>
      </c>
      <c r="H36" s="30" t="s">
        <v>74</v>
      </c>
      <c r="I36" t="s">
        <v>94</v>
      </c>
    </row>
    <row r="37" spans="1:14">
      <c r="A37" s="7">
        <f>C37-B37</f>
        <v>1971</v>
      </c>
      <c r="B37" s="7">
        <f>B36+4</f>
        <v>260172</v>
      </c>
      <c r="C37" s="7">
        <f>A43-1</f>
        <v>262143</v>
      </c>
      <c r="D37" s="7" t="str">
        <f t="shared" si="5"/>
        <v>03F84C</v>
      </c>
      <c r="E37" s="7" t="str">
        <f t="shared" si="6"/>
        <v>03FFFF</v>
      </c>
      <c r="F37" s="7"/>
      <c r="G37" s="12" t="s">
        <v>45</v>
      </c>
      <c r="H37" s="34"/>
    </row>
    <row r="39" spans="1:14" s="9" customFormat="1">
      <c r="A39" s="10" t="s">
        <v>26</v>
      </c>
      <c r="D39" s="16"/>
      <c r="E39" s="16"/>
      <c r="F39" s="16"/>
      <c r="H39" s="31"/>
      <c r="I39"/>
      <c r="J39"/>
      <c r="K39"/>
      <c r="L39"/>
      <c r="M39"/>
      <c r="N39"/>
    </row>
    <row r="40" spans="1:14" s="10" customFormat="1">
      <c r="A40" s="13" t="s">
        <v>6</v>
      </c>
      <c r="B40" s="13" t="s">
        <v>10</v>
      </c>
      <c r="C40" s="13" t="s">
        <v>11</v>
      </c>
      <c r="D40" s="13" t="s">
        <v>10</v>
      </c>
      <c r="E40" s="13" t="s">
        <v>12</v>
      </c>
      <c r="F40" s="13"/>
      <c r="G40" s="10" t="s">
        <v>0</v>
      </c>
      <c r="H40" s="32"/>
      <c r="I40"/>
      <c r="J40"/>
      <c r="K40"/>
      <c r="L40"/>
      <c r="M40"/>
      <c r="N40"/>
    </row>
    <row r="41" spans="1:14" s="10" customFormat="1">
      <c r="A41" s="13"/>
      <c r="B41" s="13" t="s">
        <v>8</v>
      </c>
      <c r="C41" s="13" t="s">
        <v>8</v>
      </c>
      <c r="D41" s="13" t="s">
        <v>9</v>
      </c>
      <c r="E41" s="13" t="s">
        <v>9</v>
      </c>
      <c r="F41" s="13"/>
      <c r="H41" s="32"/>
      <c r="I41"/>
      <c r="J41"/>
      <c r="K41"/>
      <c r="L41"/>
      <c r="M41"/>
      <c r="N41"/>
    </row>
    <row r="42" spans="1:14" s="5" customFormat="1">
      <c r="A42" s="6"/>
      <c r="B42" s="6"/>
      <c r="C42" s="6"/>
      <c r="D42" s="6"/>
      <c r="E42" s="6"/>
      <c r="F42" s="6"/>
      <c r="G42" s="10"/>
      <c r="H42" s="32"/>
      <c r="I42"/>
      <c r="J42"/>
      <c r="K42"/>
      <c r="L42"/>
      <c r="M42"/>
      <c r="N42"/>
    </row>
    <row r="43" spans="1:14">
      <c r="A43" s="7">
        <f>256*1024</f>
        <v>262144</v>
      </c>
      <c r="B43" s="7">
        <v>0</v>
      </c>
      <c r="C43" s="7">
        <f>A43-1</f>
        <v>262143</v>
      </c>
      <c r="D43" s="7" t="str">
        <f>DEC2HEX(B43,6)</f>
        <v>000000</v>
      </c>
      <c r="E43" s="7" t="str">
        <f>DEC2HEX(C43,6)</f>
        <v>03FFFF</v>
      </c>
      <c r="F43" s="7"/>
      <c r="G43" s="12" t="s">
        <v>46</v>
      </c>
      <c r="H43" s="34"/>
    </row>
    <row r="44" spans="1:14">
      <c r="A44" s="7">
        <v>256</v>
      </c>
      <c r="B44" s="7">
        <f>C43+1</f>
        <v>262144</v>
      </c>
      <c r="C44" s="7">
        <f t="shared" ref="C44" si="18">B44+A44-1</f>
        <v>262399</v>
      </c>
      <c r="D44" s="7" t="str">
        <f t="shared" ref="D44:D45" si="19">DEC2HEX(B44,6)</f>
        <v>040000</v>
      </c>
      <c r="E44" s="7" t="str">
        <f t="shared" ref="E44:E45" si="20">DEC2HEX(C44,6)</f>
        <v>0400FF</v>
      </c>
      <c r="F44" s="7"/>
      <c r="G44" s="8" t="s">
        <v>21</v>
      </c>
      <c r="H44" s="30" t="s">
        <v>72</v>
      </c>
    </row>
    <row r="45" spans="1:14">
      <c r="A45" s="7">
        <v>256</v>
      </c>
      <c r="B45" s="7">
        <f>C44+1</f>
        <v>262400</v>
      </c>
      <c r="C45" s="7">
        <f t="shared" ref="C45" si="21">B45+A45-1</f>
        <v>262655</v>
      </c>
      <c r="D45" s="7" t="str">
        <f t="shared" si="19"/>
        <v>040100</v>
      </c>
      <c r="E45" s="7" t="str">
        <f t="shared" si="20"/>
        <v>0401FF</v>
      </c>
      <c r="F45" s="7"/>
      <c r="G45" s="8" t="s">
        <v>22</v>
      </c>
      <c r="H45" s="30" t="s">
        <v>72</v>
      </c>
    </row>
    <row r="46" spans="1:14">
      <c r="A46" s="7">
        <v>256</v>
      </c>
      <c r="B46" s="7">
        <f>C45+1</f>
        <v>262656</v>
      </c>
      <c r="C46" s="7">
        <f t="shared" ref="C46:C50" si="22">B46+A46-1</f>
        <v>262911</v>
      </c>
      <c r="D46" s="7" t="str">
        <f t="shared" ref="D46:D52" si="23">DEC2HEX(B46,6)</f>
        <v>040200</v>
      </c>
      <c r="E46" s="7" t="str">
        <f t="shared" ref="E46:E52" si="24">DEC2HEX(C46,6)</f>
        <v>0402FF</v>
      </c>
      <c r="F46" s="7"/>
      <c r="G46" s="8" t="s">
        <v>15</v>
      </c>
      <c r="H46" s="30" t="s">
        <v>72</v>
      </c>
    </row>
    <row r="47" spans="1:14">
      <c r="A47" s="7">
        <v>256</v>
      </c>
      <c r="B47" s="7">
        <f>C46+1</f>
        <v>262912</v>
      </c>
      <c r="C47" s="7">
        <f t="shared" si="22"/>
        <v>263167</v>
      </c>
      <c r="D47" s="7" t="str">
        <f t="shared" si="23"/>
        <v>040300</v>
      </c>
      <c r="E47" s="7" t="str">
        <f t="shared" si="24"/>
        <v>0403FF</v>
      </c>
      <c r="F47" s="7"/>
      <c r="G47" s="8" t="s">
        <v>13</v>
      </c>
      <c r="H47" s="30" t="s">
        <v>72</v>
      </c>
    </row>
    <row r="48" spans="1:14">
      <c r="A48" s="7">
        <v>256</v>
      </c>
      <c r="B48" s="7">
        <f t="shared" ref="B48" si="25">C47+1</f>
        <v>263168</v>
      </c>
      <c r="C48" s="7">
        <f t="shared" si="22"/>
        <v>263423</v>
      </c>
      <c r="D48" s="7" t="str">
        <f t="shared" si="23"/>
        <v>040400</v>
      </c>
      <c r="E48" s="7" t="str">
        <f t="shared" si="24"/>
        <v>0404FF</v>
      </c>
      <c r="F48" s="7"/>
      <c r="G48" s="8" t="s">
        <v>14</v>
      </c>
      <c r="H48" s="30" t="s">
        <v>72</v>
      </c>
    </row>
    <row r="49" spans="1:9">
      <c r="A49" s="7">
        <v>256</v>
      </c>
      <c r="B49" s="7">
        <f t="shared" ref="B49" si="26">C48+1</f>
        <v>263424</v>
      </c>
      <c r="C49" s="7">
        <f t="shared" ref="C49" si="27">B49+A49-1</f>
        <v>263679</v>
      </c>
      <c r="D49" s="7" t="str">
        <f t="shared" ref="D49" si="28">DEC2HEX(B49,6)</f>
        <v>040500</v>
      </c>
      <c r="E49" s="7" t="str">
        <f t="shared" ref="E49" si="29">DEC2HEX(C49,6)</f>
        <v>0405FF</v>
      </c>
      <c r="F49" s="7"/>
      <c r="G49" s="8" t="s">
        <v>91</v>
      </c>
      <c r="H49" s="30" t="s">
        <v>72</v>
      </c>
    </row>
    <row r="50" spans="1:9">
      <c r="A50" s="7">
        <f>2*(128*96*2)</f>
        <v>49152</v>
      </c>
      <c r="B50" s="7">
        <f>C49+1</f>
        <v>263680</v>
      </c>
      <c r="C50" s="7">
        <f t="shared" si="22"/>
        <v>312831</v>
      </c>
      <c r="D50" s="7" t="str">
        <f t="shared" si="23"/>
        <v>040600</v>
      </c>
      <c r="E50" s="7" t="str">
        <f t="shared" si="24"/>
        <v>04C5FF</v>
      </c>
      <c r="F50" s="7"/>
      <c r="G50" s="8" t="s">
        <v>98</v>
      </c>
      <c r="H50" s="30" t="s">
        <v>72</v>
      </c>
    </row>
    <row r="51" spans="1:9">
      <c r="A51" s="7">
        <v>1024</v>
      </c>
      <c r="B51" s="7">
        <f>C50+1</f>
        <v>312832</v>
      </c>
      <c r="C51" s="7">
        <f t="shared" ref="C51" si="30">B51+A51-1</f>
        <v>313855</v>
      </c>
      <c r="D51" s="7" t="str">
        <f t="shared" ref="D51" si="31">DEC2HEX(B51,6)</f>
        <v>04C600</v>
      </c>
      <c r="E51" s="7" t="str">
        <f t="shared" ref="E51" si="32">DEC2HEX(C51,6)</f>
        <v>04C9FF</v>
      </c>
      <c r="F51" s="7"/>
      <c r="G51" s="8" t="s">
        <v>92</v>
      </c>
      <c r="H51" s="30" t="s">
        <v>72</v>
      </c>
    </row>
    <row r="52" spans="1:9">
      <c r="A52" s="7">
        <f>C52-B52</f>
        <v>16463359</v>
      </c>
      <c r="B52" s="7">
        <f>C51+1</f>
        <v>313856</v>
      </c>
      <c r="C52" s="7">
        <f>16*1024*1024-1</f>
        <v>16777215</v>
      </c>
      <c r="D52" s="7" t="str">
        <f t="shared" si="23"/>
        <v>04CA00</v>
      </c>
      <c r="E52" s="7" t="str">
        <f t="shared" si="24"/>
        <v>FFFFFF</v>
      </c>
      <c r="F52" s="7"/>
      <c r="G52" s="8" t="s">
        <v>7</v>
      </c>
      <c r="H52" s="30" t="s">
        <v>72</v>
      </c>
      <c r="I52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3"/>
  <sheetViews>
    <sheetView zoomScale="80" zoomScaleNormal="80" workbookViewId="0">
      <selection activeCell="L3" sqref="L3"/>
    </sheetView>
  </sheetViews>
  <sheetFormatPr defaultRowHeight="1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>
      <c r="A1" s="17" t="s">
        <v>65</v>
      </c>
      <c r="D1" s="1"/>
      <c r="E1" s="1"/>
      <c r="F1" s="1"/>
      <c r="G1" s="8"/>
    </row>
    <row r="2" spans="1:15" ht="15.75">
      <c r="D2" s="1"/>
      <c r="E2" s="1"/>
      <c r="F2" s="1"/>
      <c r="G2" s="8"/>
      <c r="K2">
        <v>16</v>
      </c>
      <c r="L2">
        <v>8</v>
      </c>
      <c r="M2">
        <v>4</v>
      </c>
      <c r="N2">
        <v>2</v>
      </c>
      <c r="O2">
        <v>1</v>
      </c>
    </row>
    <row r="3" spans="1:15" ht="15.7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70</v>
      </c>
      <c r="I3" s="20"/>
      <c r="J3" s="20"/>
      <c r="K3" s="20"/>
      <c r="L3" s="20"/>
      <c r="M3" s="20"/>
      <c r="N3" s="20"/>
      <c r="O3" s="20"/>
    </row>
    <row r="4" spans="1:15" ht="15.7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customHeight="1">
      <c r="A6" s="22">
        <f>'Memory Map'!A21</f>
        <v>1</v>
      </c>
      <c r="B6" s="22">
        <f>'Memory Map'!B21</f>
        <v>260108</v>
      </c>
      <c r="C6" s="22">
        <f>'Memory Map'!C21</f>
        <v>260108</v>
      </c>
      <c r="D6" s="22" t="str">
        <f>'Memory Map'!D21</f>
        <v>03F80C</v>
      </c>
      <c r="E6" s="22" t="str">
        <f>'Memory Map'!E21</f>
        <v>03F80C</v>
      </c>
      <c r="F6" s="23"/>
      <c r="G6" s="28" t="str">
        <f>'Memory Map'!G21</f>
        <v>Graphics mode</v>
      </c>
      <c r="H6" s="24" t="s">
        <v>54</v>
      </c>
      <c r="I6" s="24" t="s">
        <v>54</v>
      </c>
      <c r="J6" s="24" t="s">
        <v>54</v>
      </c>
      <c r="K6" s="25" t="s">
        <v>57</v>
      </c>
      <c r="L6" s="25" t="s">
        <v>58</v>
      </c>
      <c r="M6" s="36" t="s">
        <v>97</v>
      </c>
      <c r="N6" s="36"/>
      <c r="O6" s="36"/>
    </row>
    <row r="7" spans="1:15" s="21" customFormat="1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>
      <c r="A9" s="22">
        <f>'Memory Map'!A25</f>
        <v>1</v>
      </c>
      <c r="B9" s="22">
        <f>'Memory Map'!B25</f>
        <v>260124</v>
      </c>
      <c r="C9" s="22">
        <f>'Memory Map'!C25</f>
        <v>260124</v>
      </c>
      <c r="D9" s="22" t="str">
        <f>'Memory Map'!D25</f>
        <v>03F81C</v>
      </c>
      <c r="E9" s="22" t="str">
        <f>'Memory Map'!E25</f>
        <v>03F81C</v>
      </c>
      <c r="F9" s="23"/>
      <c r="G9" s="28" t="str">
        <f>'Memory Map'!G25</f>
        <v>RS232 status signals</v>
      </c>
      <c r="H9" s="24" t="s">
        <v>54</v>
      </c>
      <c r="I9" s="24" t="s">
        <v>54</v>
      </c>
      <c r="J9" s="24" t="s">
        <v>54</v>
      </c>
      <c r="K9" s="24" t="s">
        <v>54</v>
      </c>
      <c r="L9" s="24" t="s">
        <v>54</v>
      </c>
      <c r="M9" s="24" t="s">
        <v>54</v>
      </c>
      <c r="N9" s="23" t="s">
        <v>55</v>
      </c>
      <c r="O9" s="23" t="s">
        <v>56</v>
      </c>
    </row>
    <row r="10" spans="1:15" s="21" customFormat="1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>
      <c r="A12" s="1">
        <f>'Memory Map'!A29-1</f>
        <v>1</v>
      </c>
      <c r="B12" s="1">
        <f>'Memory Map'!B29</f>
        <v>260140</v>
      </c>
      <c r="C12" s="1">
        <f>'Memory Map'!C29</f>
        <v>260141</v>
      </c>
      <c r="D12" s="1" t="str">
        <f>'Memory Map'!D29</f>
        <v>03F82C</v>
      </c>
      <c r="E12" s="1" t="str">
        <f>'Memory Map'!E29</f>
        <v>03F82D</v>
      </c>
      <c r="F12">
        <f>'Memory Map'!F29</f>
        <v>0</v>
      </c>
      <c r="G12" s="2" t="str">
        <f>'Memory Map'!G29</f>
        <v>IRQ mask</v>
      </c>
      <c r="H12" s="24" t="s">
        <v>54</v>
      </c>
      <c r="I12" t="s">
        <v>54</v>
      </c>
      <c r="J12" t="s">
        <v>54</v>
      </c>
      <c r="K12" t="s">
        <v>63</v>
      </c>
      <c r="L12" t="s">
        <v>62</v>
      </c>
      <c r="M12" t="s">
        <v>60</v>
      </c>
      <c r="N12" t="s">
        <v>61</v>
      </c>
      <c r="O12" t="s">
        <v>54</v>
      </c>
    </row>
    <row r="13" spans="1:1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1</v>
      </c>
    </row>
    <row r="14" spans="1:15">
      <c r="G14" s="2"/>
      <c r="H14" s="24" t="s">
        <v>71</v>
      </c>
    </row>
    <row r="15" spans="1:15">
      <c r="G15" s="2"/>
      <c r="H15" s="24"/>
    </row>
    <row r="16" spans="1:15">
      <c r="G16" s="2"/>
    </row>
    <row r="17" spans="1:15" ht="30">
      <c r="A17" s="22">
        <f>'Memory Map'!A33</f>
        <v>1</v>
      </c>
      <c r="B17" s="22">
        <f>'Memory Map'!B33</f>
        <v>260156</v>
      </c>
      <c r="C17" s="22">
        <f>'Memory Map'!C33</f>
        <v>260156</v>
      </c>
      <c r="D17" s="22" t="str">
        <f>'Memory Map'!D33</f>
        <v>03F83C</v>
      </c>
      <c r="E17" s="22" t="str">
        <f>'Memory Map'!E33</f>
        <v>03F83C</v>
      </c>
      <c r="G17" s="29" t="str">
        <f>'Memory Map'!G33</f>
        <v>SPI control</v>
      </c>
      <c r="H17" s="24" t="s">
        <v>54</v>
      </c>
      <c r="I17" s="24" t="s">
        <v>54</v>
      </c>
      <c r="J17" s="24" t="s">
        <v>54</v>
      </c>
      <c r="K17" s="24" t="s">
        <v>54</v>
      </c>
      <c r="L17" s="21" t="s">
        <v>78</v>
      </c>
      <c r="M17" s="21" t="s">
        <v>64</v>
      </c>
      <c r="N17" s="21" t="s">
        <v>68</v>
      </c>
      <c r="O17" s="21" t="s">
        <v>67</v>
      </c>
    </row>
    <row r="18" spans="1:15">
      <c r="A18" s="22"/>
      <c r="B18" s="22"/>
      <c r="C18" s="22"/>
      <c r="D18" s="22"/>
      <c r="E18" s="22"/>
      <c r="G18" s="2"/>
      <c r="N18" s="27"/>
      <c r="O18" s="27"/>
    </row>
    <row r="19" spans="1:15">
      <c r="A19" s="22"/>
      <c r="B19" s="22"/>
      <c r="C19" s="22"/>
      <c r="D19" s="22"/>
      <c r="E19" s="22"/>
      <c r="G19" s="2"/>
    </row>
    <row r="20" spans="1:15">
      <c r="A20" s="22">
        <f>'Memory Map'!A34</f>
        <v>1</v>
      </c>
      <c r="B20" s="22">
        <f>'Memory Map'!B34</f>
        <v>260160</v>
      </c>
      <c r="C20" s="22">
        <f>'Memory Map'!C34</f>
        <v>260160</v>
      </c>
      <c r="D20" s="22" t="str">
        <f>'Memory Map'!D34</f>
        <v>03F840</v>
      </c>
      <c r="E20" s="22" t="str">
        <f>'Memory Map'!E34</f>
        <v>03F840</v>
      </c>
      <c r="G20" s="2" t="str">
        <f>'Memory Map'!G34</f>
        <v>SPI status</v>
      </c>
      <c r="H20" s="24" t="s">
        <v>54</v>
      </c>
      <c r="I20" s="24" t="s">
        <v>54</v>
      </c>
      <c r="J20" s="24" t="s">
        <v>54</v>
      </c>
      <c r="K20" s="24" t="s">
        <v>54</v>
      </c>
      <c r="L20" s="24" t="s">
        <v>87</v>
      </c>
      <c r="M20" s="24" t="s">
        <v>88</v>
      </c>
      <c r="N20" s="21" t="s">
        <v>89</v>
      </c>
      <c r="O20" s="21" t="s">
        <v>90</v>
      </c>
    </row>
    <row r="23" spans="1:15">
      <c r="A23" t="s">
        <v>69</v>
      </c>
    </row>
  </sheetData>
  <mergeCells count="1">
    <mergeCell ref="M6:O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8" sqref="A8"/>
    </sheetView>
  </sheetViews>
  <sheetFormatPr defaultRowHeight="15"/>
  <cols>
    <col min="1" max="1" width="109.42578125" customWidth="1"/>
  </cols>
  <sheetData>
    <row r="1" spans="1:1">
      <c r="A1" s="21" t="s">
        <v>79</v>
      </c>
    </row>
    <row r="2" spans="1:1">
      <c r="A2" s="21" t="s">
        <v>80</v>
      </c>
    </row>
    <row r="3" spans="1:1">
      <c r="A3" s="21"/>
    </row>
    <row r="4" spans="1:1">
      <c r="A4" s="21" t="s">
        <v>81</v>
      </c>
    </row>
    <row r="5" spans="1:1">
      <c r="A5" s="21" t="s">
        <v>82</v>
      </c>
    </row>
    <row r="6" spans="1:1" ht="30">
      <c r="A6" s="21" t="s">
        <v>83</v>
      </c>
    </row>
    <row r="7" spans="1:1">
      <c r="A7" s="21" t="s">
        <v>82</v>
      </c>
    </row>
    <row r="8" spans="1:1" ht="45">
      <c r="A8" s="35" t="s">
        <v>85</v>
      </c>
    </row>
    <row r="9" spans="1:1">
      <c r="A9" s="21"/>
    </row>
    <row r="10" spans="1:1" ht="60">
      <c r="A10" s="3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Memory Map</vt:lpstr>
      <vt:lpstr>Hardware registers</vt:lpstr>
      <vt:lpstr>Copyright and license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2013-01-30T09:47:04Z</cp:lastPrinted>
  <dcterms:created xsi:type="dcterms:W3CDTF">2011-08-03T06:07:57Z</dcterms:created>
  <dcterms:modified xsi:type="dcterms:W3CDTF">2014-01-31T06:54:46Z</dcterms:modified>
</cp:coreProperties>
</file>