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xr:revisionPtr revIDLastSave="0" documentId="13_ncr:1_{B8BE5339-5A01-42F8-B433-D48958035DB4}" xr6:coauthVersionLast="33" xr6:coauthVersionMax="33" xr10:uidLastSave="{00000000-0000-0000-0000-000000000000}"/>
  <bookViews>
    <workbookView xWindow="0" yWindow="195" windowWidth="22995" windowHeight="10425" xr2:uid="{00000000-000D-0000-FFFF-FFFF00000000}"/>
  </bookViews>
  <sheets>
    <sheet name="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  <sheet name="Sheet2" sheetId="8" r:id="rId8"/>
  </sheets>
  <calcPr calcId="179017"/>
</workbook>
</file>

<file path=xl/calcChain.xml><?xml version="1.0" encoding="utf-8"?>
<calcChain xmlns="http://schemas.openxmlformats.org/spreadsheetml/2006/main">
  <c r="B62" i="4" l="1"/>
  <c r="C2" i="8" l="1"/>
  <c r="A8" i="4" l="1"/>
  <c r="E3" i="7" l="1"/>
  <c r="E4" i="7"/>
  <c r="E5" i="7"/>
  <c r="E6" i="7"/>
  <c r="E7" i="7" l="1"/>
  <c r="I7" i="7"/>
  <c r="I4" i="7"/>
  <c r="I5" i="7"/>
  <c r="I6" i="7"/>
  <c r="I3" i="7"/>
  <c r="E2" i="7"/>
  <c r="B11" i="6" l="1"/>
  <c r="D6" i="6"/>
  <c r="C6" i="6"/>
  <c r="E6" i="6" s="1"/>
  <c r="B7" i="6" l="1"/>
  <c r="D7" i="6"/>
  <c r="C7" i="6" l="1"/>
  <c r="B8" i="6" s="1"/>
  <c r="E7" i="6"/>
  <c r="C8" i="6" l="1"/>
  <c r="D8" i="6"/>
  <c r="C9" i="6"/>
  <c r="D9" i="6"/>
  <c r="E8" i="6" l="1"/>
  <c r="E9" i="6"/>
  <c r="C10" i="6" l="1"/>
  <c r="D10" i="6"/>
  <c r="E10" i="6" l="1"/>
  <c r="D11" i="6" l="1"/>
  <c r="C11" i="6"/>
  <c r="E11" i="6" l="1"/>
  <c r="C19" i="5" l="1"/>
  <c r="B19" i="5" s="1"/>
  <c r="D6" i="5"/>
  <c r="C6" i="5"/>
  <c r="E6" i="5" s="1"/>
  <c r="C18" i="5" l="1"/>
  <c r="B7" i="5"/>
  <c r="D7" i="5" s="1"/>
  <c r="C7" i="5"/>
  <c r="C72" i="4"/>
  <c r="E72" i="4" s="1"/>
  <c r="A69" i="4"/>
  <c r="D68" i="4"/>
  <c r="A68" i="4"/>
  <c r="C68" i="4" s="1"/>
  <c r="D7" i="4"/>
  <c r="A7" i="4"/>
  <c r="C7" i="4" s="1"/>
  <c r="B18" i="5" l="1"/>
  <c r="C17" i="5" s="1"/>
  <c r="B69" i="4"/>
  <c r="C62" i="4"/>
  <c r="B8" i="5"/>
  <c r="E7" i="5"/>
  <c r="E7" i="4"/>
  <c r="B8" i="4"/>
  <c r="D8" i="4" s="1"/>
  <c r="E68" i="4"/>
  <c r="A8" i="1"/>
  <c r="B17" i="5" l="1"/>
  <c r="C16" i="5" s="1"/>
  <c r="C8" i="5"/>
  <c r="D8" i="5"/>
  <c r="C8" i="4"/>
  <c r="E8" i="4" s="1"/>
  <c r="A7" i="1"/>
  <c r="A44" i="1"/>
  <c r="C38" i="1" s="1"/>
  <c r="B9" i="4" l="1"/>
  <c r="E8" i="5"/>
  <c r="B9" i="5"/>
  <c r="A51" i="1"/>
  <c r="E38" i="1"/>
  <c r="D7" i="1"/>
  <c r="K9" i="4" l="1"/>
  <c r="D9" i="4"/>
  <c r="C9" i="4"/>
  <c r="C9" i="5"/>
  <c r="D9" i="5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K10" i="4" s="1"/>
  <c r="E9" i="5"/>
  <c r="B10" i="5"/>
  <c r="E62" i="4"/>
  <c r="D8" i="1"/>
  <c r="C8" i="1"/>
  <c r="B9" i="1" s="1"/>
  <c r="E7" i="1"/>
  <c r="B45" i="1"/>
  <c r="E44" i="1"/>
  <c r="D10" i="4" l="1"/>
  <c r="H7" i="5"/>
  <c r="I7" i="5" s="1"/>
  <c r="H19" i="5"/>
  <c r="I19" i="5" s="1"/>
  <c r="H8" i="5"/>
  <c r="I8" i="5" s="1"/>
  <c r="H9" i="5"/>
  <c r="I9" i="5" s="1"/>
  <c r="C10" i="4"/>
  <c r="H17" i="5"/>
  <c r="I17" i="5" s="1"/>
  <c r="H10" i="5"/>
  <c r="I10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K11" i="4" s="1"/>
  <c r="E10" i="4"/>
  <c r="E10" i="5"/>
  <c r="B11" i="5"/>
  <c r="H11" i="5" s="1"/>
  <c r="I11" i="5" s="1"/>
  <c r="E9" i="1"/>
  <c r="B10" i="1"/>
  <c r="E45" i="1"/>
  <c r="D11" i="4" l="1"/>
  <c r="C11" i="4"/>
  <c r="C11" i="5"/>
  <c r="D11" i="5"/>
  <c r="C46" i="1"/>
  <c r="D46" i="1"/>
  <c r="B12" i="4" l="1"/>
  <c r="E11" i="4"/>
  <c r="B12" i="5"/>
  <c r="H12" i="5" s="1"/>
  <c r="I12" i="5" s="1"/>
  <c r="E11" i="5"/>
  <c r="B47" i="1"/>
  <c r="E46" i="1"/>
  <c r="K12" i="4" l="1"/>
  <c r="D12" i="4"/>
  <c r="C12" i="4"/>
  <c r="B13" i="4" s="1"/>
  <c r="D12" i="5"/>
  <c r="C12" i="5"/>
  <c r="C47" i="1"/>
  <c r="B48" i="1" s="1"/>
  <c r="D47" i="1"/>
  <c r="H9" i="6" l="1"/>
  <c r="I9" i="6" s="1"/>
  <c r="H10" i="6"/>
  <c r="I10" i="6" s="1"/>
  <c r="H6" i="6"/>
  <c r="I6" i="6" s="1"/>
  <c r="H11" i="6"/>
  <c r="I11" i="6" s="1"/>
  <c r="H7" i="6"/>
  <c r="I7" i="6" s="1"/>
  <c r="H8" i="6"/>
  <c r="I8" i="6" s="1"/>
  <c r="E12" i="4"/>
  <c r="B13" i="5"/>
  <c r="H13" i="5" s="1"/>
  <c r="I13" i="5" s="1"/>
  <c r="E12" i="5"/>
  <c r="E47" i="1"/>
  <c r="C13" i="5" l="1"/>
  <c r="D13" i="5"/>
  <c r="D48" i="1"/>
  <c r="C48" i="1"/>
  <c r="B14" i="5" l="1"/>
  <c r="H14" i="5" s="1"/>
  <c r="I14" i="5" s="1"/>
  <c r="E13" i="5"/>
  <c r="B49" i="1"/>
  <c r="E48" i="1"/>
  <c r="C14" i="5" l="1"/>
  <c r="D14" i="5"/>
  <c r="D69" i="4"/>
  <c r="C69" i="4"/>
  <c r="B70" i="4" s="1"/>
  <c r="D10" i="1"/>
  <c r="D49" i="1"/>
  <c r="C49" i="1"/>
  <c r="B50" i="1" s="1"/>
  <c r="K13" i="4" l="1"/>
  <c r="C70" i="4"/>
  <c r="D70" i="4"/>
  <c r="E14" i="5"/>
  <c r="B15" i="5"/>
  <c r="H15" i="5" s="1"/>
  <c r="I15" i="5" s="1"/>
  <c r="E69" i="4"/>
  <c r="C10" i="1"/>
  <c r="E10" i="1" s="1"/>
  <c r="C50" i="1"/>
  <c r="D50" i="1"/>
  <c r="E49" i="1"/>
  <c r="C13" i="4" l="1"/>
  <c r="D13" i="4"/>
  <c r="E70" i="4"/>
  <c r="B71" i="4"/>
  <c r="D71" i="4" s="1"/>
  <c r="C15" i="5"/>
  <c r="B16" i="5" s="1"/>
  <c r="D15" i="5"/>
  <c r="B11" i="1"/>
  <c r="D11" i="1" s="1"/>
  <c r="E50" i="1"/>
  <c r="B51" i="1"/>
  <c r="C51" i="1" s="1"/>
  <c r="B52" i="1" s="1"/>
  <c r="A16" i="5" l="1"/>
  <c r="H16" i="5"/>
  <c r="I16" i="5" s="1"/>
  <c r="C71" i="4"/>
  <c r="B19" i="4"/>
  <c r="E13" i="4"/>
  <c r="E15" i="5"/>
  <c r="E71" i="4"/>
  <c r="B72" i="4"/>
  <c r="C11" i="1"/>
  <c r="E11" i="1" s="1"/>
  <c r="D51" i="1"/>
  <c r="E51" i="1"/>
  <c r="K19" i="4" l="1"/>
  <c r="F19" i="4"/>
  <c r="C19" i="4"/>
  <c r="E19" i="4" s="1"/>
  <c r="B20" i="4"/>
  <c r="F20" i="4" s="1"/>
  <c r="D19" i="4"/>
  <c r="D72" i="4"/>
  <c r="A72" i="4"/>
  <c r="B12" i="1"/>
  <c r="D12" i="1" s="1"/>
  <c r="D20" i="4" l="1"/>
  <c r="C20" i="4"/>
  <c r="E20" i="4" s="1"/>
  <c r="B21" i="4"/>
  <c r="F21" i="4" s="1"/>
  <c r="D16" i="5"/>
  <c r="C12" i="1"/>
  <c r="E12" i="1" s="1"/>
  <c r="D21" i="4" l="1"/>
  <c r="C21" i="4"/>
  <c r="E21" i="4" s="1"/>
  <c r="B22" i="4"/>
  <c r="F22" i="4" s="1"/>
  <c r="E16" i="5"/>
  <c r="B13" i="1"/>
  <c r="D13" i="1" s="1"/>
  <c r="C52" i="1"/>
  <c r="D52" i="1"/>
  <c r="B23" i="4" l="1"/>
  <c r="F23" i="4" s="1"/>
  <c r="D22" i="4"/>
  <c r="C22" i="4"/>
  <c r="E22" i="4" s="1"/>
  <c r="D17" i="5"/>
  <c r="C13" i="1"/>
  <c r="E13" i="1" s="1"/>
  <c r="B53" i="1"/>
  <c r="E52" i="1"/>
  <c r="C23" i="4" l="1"/>
  <c r="E23" i="4" s="1"/>
  <c r="B24" i="4"/>
  <c r="F24" i="4" s="1"/>
  <c r="D23" i="4"/>
  <c r="E17" i="5"/>
  <c r="B19" i="1"/>
  <c r="D19" i="1" s="1"/>
  <c r="A53" i="1"/>
  <c r="D53" i="1"/>
  <c r="D24" i="4" l="1"/>
  <c r="C24" i="4"/>
  <c r="E24" i="4" s="1"/>
  <c r="B25" i="4"/>
  <c r="F25" i="4" s="1"/>
  <c r="B20" i="1"/>
  <c r="C19" i="1"/>
  <c r="E19" i="1" s="1"/>
  <c r="C25" i="4" l="1"/>
  <c r="E25" i="4" s="1"/>
  <c r="D25" i="4"/>
  <c r="B26" i="4"/>
  <c r="F26" i="4" s="1"/>
  <c r="B21" i="1"/>
  <c r="D20" i="1"/>
  <c r="C20" i="1"/>
  <c r="E20" i="1" s="1"/>
  <c r="B27" i="4" l="1"/>
  <c r="F27" i="4" s="1"/>
  <c r="D26" i="4"/>
  <c r="C26" i="4"/>
  <c r="E26" i="4" s="1"/>
  <c r="D18" i="5"/>
  <c r="B22" i="1"/>
  <c r="D21" i="1"/>
  <c r="C21" i="1"/>
  <c r="E21" i="1" s="1"/>
  <c r="B28" i="4" l="1"/>
  <c r="F28" i="4" s="1"/>
  <c r="D27" i="4"/>
  <c r="C27" i="4"/>
  <c r="E27" i="4" s="1"/>
  <c r="E18" i="5"/>
  <c r="B23" i="1"/>
  <c r="D22" i="1"/>
  <c r="B6" i="2"/>
  <c r="D28" i="4" l="1"/>
  <c r="C28" i="4"/>
  <c r="E28" i="4" s="1"/>
  <c r="B29" i="4"/>
  <c r="F29" i="4" s="1"/>
  <c r="D19" i="5"/>
  <c r="E19" i="5"/>
  <c r="B24" i="1"/>
  <c r="D23" i="1"/>
  <c r="D6" i="2"/>
  <c r="C22" i="1"/>
  <c r="C29" i="4" l="1"/>
  <c r="E29" i="4" s="1"/>
  <c r="B30" i="4"/>
  <c r="F30" i="4" s="1"/>
  <c r="D29" i="4"/>
  <c r="B25" i="1"/>
  <c r="D24" i="1"/>
  <c r="C6" i="2"/>
  <c r="E22" i="1"/>
  <c r="E6" i="2" s="1"/>
  <c r="B31" i="4" l="1"/>
  <c r="F31" i="4" s="1"/>
  <c r="C30" i="4"/>
  <c r="E30" i="4" s="1"/>
  <c r="D30" i="4"/>
  <c r="B26" i="1"/>
  <c r="D25" i="1"/>
  <c r="C23" i="1"/>
  <c r="E23" i="1" s="1"/>
  <c r="C31" i="4" l="1"/>
  <c r="E31" i="4" s="1"/>
  <c r="B32" i="4"/>
  <c r="F32" i="4" s="1"/>
  <c r="D31" i="4"/>
  <c r="B27" i="1"/>
  <c r="D26" i="1"/>
  <c r="C24" i="1"/>
  <c r="E24" i="1" s="1"/>
  <c r="C32" i="4" l="1"/>
  <c r="E32" i="4" s="1"/>
  <c r="B33" i="4"/>
  <c r="F33" i="4" s="1"/>
  <c r="D32" i="4"/>
  <c r="B28" i="1"/>
  <c r="D27" i="1"/>
  <c r="C25" i="1"/>
  <c r="E25" i="1" s="1"/>
  <c r="C33" i="4" l="1"/>
  <c r="E33" i="4" s="1"/>
  <c r="B34" i="4"/>
  <c r="F34" i="4" s="1"/>
  <c r="D33" i="4"/>
  <c r="B29" i="1"/>
  <c r="D28" i="1"/>
  <c r="B9" i="2"/>
  <c r="C34" i="4" l="1"/>
  <c r="E34" i="4" s="1"/>
  <c r="B35" i="4"/>
  <c r="F35" i="4" s="1"/>
  <c r="D34" i="4"/>
  <c r="B30" i="1"/>
  <c r="D29" i="1"/>
  <c r="D9" i="2"/>
  <c r="C26" i="1"/>
  <c r="C35" i="4" l="1"/>
  <c r="E35" i="4" s="1"/>
  <c r="B36" i="4"/>
  <c r="F36" i="4" s="1"/>
  <c r="D35" i="4"/>
  <c r="B31" i="1"/>
  <c r="D30" i="1"/>
  <c r="C9" i="2"/>
  <c r="E26" i="1"/>
  <c r="E9" i="2" s="1"/>
  <c r="C36" i="4" l="1"/>
  <c r="E36" i="4" s="1"/>
  <c r="B37" i="4"/>
  <c r="D36" i="4"/>
  <c r="B32" i="1"/>
  <c r="D31" i="1"/>
  <c r="C27" i="1"/>
  <c r="E27" i="1" s="1"/>
  <c r="B38" i="4" l="1"/>
  <c r="F38" i="4" s="1"/>
  <c r="F37" i="4"/>
  <c r="C38" i="4"/>
  <c r="E38" i="4" s="1"/>
  <c r="D38" i="4"/>
  <c r="B39" i="4"/>
  <c r="F39" i="4" s="1"/>
  <c r="C37" i="4"/>
  <c r="E37" i="4" s="1"/>
  <c r="D37" i="4"/>
  <c r="B33" i="1"/>
  <c r="D32" i="1"/>
  <c r="C28" i="1"/>
  <c r="E28" i="1" s="1"/>
  <c r="B40" i="4" l="1"/>
  <c r="F40" i="4" s="1"/>
  <c r="C39" i="4"/>
  <c r="E39" i="4" s="1"/>
  <c r="D39" i="4"/>
  <c r="B34" i="1"/>
  <c r="D33" i="1"/>
  <c r="C29" i="1"/>
  <c r="E29" i="1" s="1"/>
  <c r="C40" i="4" l="1"/>
  <c r="E40" i="4" s="1"/>
  <c r="D40" i="4"/>
  <c r="B41" i="4"/>
  <c r="F41" i="4" s="1"/>
  <c r="B35" i="1"/>
  <c r="D34" i="1"/>
  <c r="B12" i="2"/>
  <c r="B42" i="4" l="1"/>
  <c r="D41" i="4"/>
  <c r="C41" i="4"/>
  <c r="E41" i="4" s="1"/>
  <c r="B36" i="1"/>
  <c r="D35" i="1"/>
  <c r="D12" i="2"/>
  <c r="C30" i="1"/>
  <c r="B43" i="4" l="1"/>
  <c r="F43" i="4" s="1"/>
  <c r="F42" i="4"/>
  <c r="C43" i="4"/>
  <c r="E43" i="4" s="1"/>
  <c r="D43" i="4"/>
  <c r="B44" i="4"/>
  <c r="F44" i="4" s="1"/>
  <c r="D42" i="4"/>
  <c r="C42" i="4"/>
  <c r="E42" i="4" s="1"/>
  <c r="B37" i="1"/>
  <c r="D36" i="1"/>
  <c r="C12" i="2"/>
  <c r="E30" i="1"/>
  <c r="E12" i="2" s="1"/>
  <c r="B45" i="4" l="1"/>
  <c r="F45" i="4" s="1"/>
  <c r="C44" i="4"/>
  <c r="E44" i="4" s="1"/>
  <c r="D44" i="4"/>
  <c r="D37" i="1"/>
  <c r="C37" i="1"/>
  <c r="E37" i="1" s="1"/>
  <c r="B38" i="1"/>
  <c r="D38" i="1" s="1"/>
  <c r="C31" i="1"/>
  <c r="E31" i="1" s="1"/>
  <c r="C45" i="4" l="1"/>
  <c r="E45" i="4" s="1"/>
  <c r="D45" i="4"/>
  <c r="B46" i="4"/>
  <c r="F46" i="4" s="1"/>
  <c r="C32" i="1"/>
  <c r="E32" i="1" s="1"/>
  <c r="C46" i="4" l="1"/>
  <c r="E46" i="4" s="1"/>
  <c r="D46" i="4"/>
  <c r="B47" i="4"/>
  <c r="F47" i="4" s="1"/>
  <c r="C33" i="1"/>
  <c r="E33" i="1" s="1"/>
  <c r="C47" i="4" l="1"/>
  <c r="E47" i="4" s="1"/>
  <c r="B48" i="4"/>
  <c r="D47" i="4"/>
  <c r="B17" i="2"/>
  <c r="B49" i="4" l="1"/>
  <c r="F49" i="4" s="1"/>
  <c r="F48" i="4"/>
  <c r="C49" i="4"/>
  <c r="E49" i="4" s="1"/>
  <c r="D49" i="4"/>
  <c r="B50" i="4"/>
  <c r="F50" i="4" s="1"/>
  <c r="C48" i="4"/>
  <c r="E48" i="4" s="1"/>
  <c r="D48" i="4"/>
  <c r="C34" i="1"/>
  <c r="D17" i="2"/>
  <c r="C50" i="4" l="1"/>
  <c r="E50" i="4" s="1"/>
  <c r="D50" i="4"/>
  <c r="B51" i="4"/>
  <c r="F51" i="4" s="1"/>
  <c r="C17" i="2"/>
  <c r="E34" i="1"/>
  <c r="E17" i="2" s="1"/>
  <c r="B20" i="2"/>
  <c r="C51" i="4" l="1"/>
  <c r="E51" i="4" s="1"/>
  <c r="B52" i="4"/>
  <c r="F52" i="4" s="1"/>
  <c r="D51" i="4"/>
  <c r="C35" i="1"/>
  <c r="E35" i="1" s="1"/>
  <c r="D20" i="2"/>
  <c r="C52" i="4" l="1"/>
  <c r="E52" i="4" s="1"/>
  <c r="B53" i="4"/>
  <c r="D52" i="4"/>
  <c r="C20" i="2"/>
  <c r="E20" i="2"/>
  <c r="B54" i="4" l="1"/>
  <c r="F54" i="4" s="1"/>
  <c r="F53" i="4"/>
  <c r="C54" i="4"/>
  <c r="E54" i="4" s="1"/>
  <c r="B55" i="4"/>
  <c r="F55" i="4" s="1"/>
  <c r="D54" i="4"/>
  <c r="C53" i="4"/>
  <c r="E53" i="4" s="1"/>
  <c r="D53" i="4"/>
  <c r="C36" i="1"/>
  <c r="E36" i="1" s="1"/>
  <c r="B56" i="4" l="1"/>
  <c r="F56" i="4" s="1"/>
  <c r="D55" i="4"/>
  <c r="C55" i="4"/>
  <c r="E55" i="4" s="1"/>
  <c r="A38" i="1"/>
  <c r="C56" i="4" l="1"/>
  <c r="E56" i="4" s="1"/>
  <c r="D56" i="4"/>
  <c r="B57" i="4"/>
  <c r="F57" i="4" s="1"/>
  <c r="B58" i="4" l="1"/>
  <c r="F58" i="4" s="1"/>
  <c r="D57" i="4"/>
  <c r="C57" i="4"/>
  <c r="E57" i="4" s="1"/>
  <c r="C58" i="4" l="1"/>
  <c r="E58" i="4" s="1"/>
  <c r="D58" i="4"/>
  <c r="B59" i="4"/>
  <c r="F59" i="4" s="1"/>
  <c r="B60" i="4" l="1"/>
  <c r="F60" i="4" s="1"/>
  <c r="D59" i="4"/>
  <c r="C59" i="4"/>
  <c r="E59" i="4" s="1"/>
  <c r="C60" i="4" l="1"/>
  <c r="E60" i="4" s="1"/>
  <c r="D60" i="4"/>
  <c r="B61" i="4"/>
  <c r="F61" i="4" s="1"/>
  <c r="C61" i="4" l="1"/>
  <c r="E61" i="4" s="1"/>
  <c r="D61" i="4"/>
  <c r="D62" i="4" l="1"/>
  <c r="A62" i="4"/>
</calcChain>
</file>

<file path=xl/sharedStrings.xml><?xml version="1.0" encoding="utf-8"?>
<sst xmlns="http://schemas.openxmlformats.org/spreadsheetml/2006/main" count="445" uniqueCount="182">
  <si>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</si>
  <si>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</si>
  <si>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</si>
  <si>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</si>
  <si>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</si>
  <si>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</si>
  <si>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</si>
  <si>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</si>
  <si>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</si>
  <si>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</si>
  <si>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</si>
  <si>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</si>
  <si>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</si>
  <si>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</si>
  <si>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</si>
  <si>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</si>
  <si>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</si>
  <si>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</si>
  <si>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</si>
  <si>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</si>
  <si>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</si>
  <si>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</si>
  <si>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</si>
  <si>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</si>
  <si>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</si>
  <si>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</si>
  <si>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</si>
  <si>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</si>
  <si>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</si>
  <si>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</si>
  <si>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</si>
  <si>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</si>
  <si>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</si>
  <si>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</si>
  <si>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</si>
  <si>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</si>
  <si>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</si>
  <si>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</si>
  <si>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</si>
  <si>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</si>
  <si>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</si>
  <si>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</si>
  <si>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</si>
  <si>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</si>
  <si>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</si>
  <si>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</si>
  <si>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</si>
  <si>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</si>
  <si>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</si>
  <si>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</si>
  <si>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</si>
  <si>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</si>
  <si>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</si>
  <si>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</si>
  <si>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</si>
  <si>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</si>
  <si>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</si>
  <si>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</si>
  <si>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</si>
  <si>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</si>
  <si>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</si>
  <si>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</si>
  <si>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</si>
  <si>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</si>
  <si>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</si>
  <si>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</si>
  <si>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</si>
  <si>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</si>
  <si>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</si>
  <si>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</si>
  <si>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</si>
  <si>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</si>
  <si>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</si>
  <si>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</si>
  <si>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</si>
  <si>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</si>
  <si>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</si>
  <si>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</si>
  <si>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</si>
  <si>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</si>
  <si>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</si>
  <si>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</si>
  <si>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</si>
  <si>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</si>
  <si>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</si>
  <si>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</si>
  <si>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</si>
  <si>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</si>
  <si>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</si>
  <si>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</si>
  <si>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</si>
  <si>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</si>
  <si>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</si>
  <si>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</si>
  <si>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</si>
  <si>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</si>
  <si>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</si>
  <si>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</si>
  <si>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</si>
  <si>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</si>
  <si>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</si>
  <si>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</si>
  <si>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</si>
  <si>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</si>
  <si>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Unsigned 32-bit counter at 100MHz</t>
  </si>
  <si>
    <t>Access to subroutine and exception stacks (current task)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</si>
  <si>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</si>
  <si>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</si>
  <si>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</si>
  <si>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</si>
  <si>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</si>
  <si>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</si>
  <si>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</si>
  <si>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</si>
  <si>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</si>
  <si>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</si>
  <si>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</si>
  <si>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</si>
  <si>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</si>
  <si>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</si>
  <si>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</si>
  <si>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</si>
  <si>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</si>
  <si>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</si>
  <si>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</si>
  <si>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</si>
  <si>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</si>
  <si>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</si>
  <si>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</si>
  <si>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</si>
  <si>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</si>
  <si>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</si>
  <si>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</si>
  <si>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</si>
  <si>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</si>
  <si>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</si>
  <si>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</si>
  <si>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</si>
  <si>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</si>
  <si>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</si>
  <si>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</si>
  <si>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</si>
  <si>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</si>
  <si>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</si>
  <si>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</si>
  <si>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</si>
  <si>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</si>
  <si>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</si>
  <si>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</si>
  <si>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</si>
  <si>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</si>
  <si>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</si>
  <si>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</si>
  <si>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</si>
  <si>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</si>
  <si>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</si>
  <si>
    <t>MEMaddr(17 downto 11)</t>
  </si>
  <si>
    <t>Multitasking control</t>
  </si>
  <si>
    <t>Access to multitasking control registers</t>
  </si>
  <si>
    <t>Local variables</t>
  </si>
  <si>
    <t>Interval</t>
  </si>
  <si>
    <t>03B000</t>
  </si>
  <si>
    <t>MACreadyRX</t>
  </si>
  <si>
    <t>MACdataRX</t>
  </si>
  <si>
    <t>MACchecksum_error</t>
  </si>
  <si>
    <t>MACreadyTX</t>
  </si>
  <si>
    <t>MACdataTX</t>
  </si>
  <si>
    <t>MACtransmit_request</t>
  </si>
  <si>
    <t>SMIread_request</t>
  </si>
  <si>
    <t>SMIready</t>
  </si>
  <si>
    <t>SMIaddr</t>
  </si>
  <si>
    <t>SMIdataWrite</t>
  </si>
  <si>
    <t>SMIdataRead</t>
  </si>
  <si>
    <t>VGA Ha</t>
  </si>
  <si>
    <t>VGA Hb</t>
  </si>
  <si>
    <t>VGA Hc</t>
  </si>
  <si>
    <t>VGA Hd</t>
  </si>
  <si>
    <t>VGA Va</t>
  </si>
  <si>
    <t>VGA Vb</t>
  </si>
  <si>
    <t>VGA Vc</t>
  </si>
  <si>
    <t>VGA Vd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</si>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</sst>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"/>
  <sheetViews>
    <sheetView tabSelected="1" zoomScale="80" zoomScaleNormal="80" workbookViewId="0">
      <selection activeCell="B10" sqref="B10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6.28515625" style="1" customWidth="1"/>
    <col min="7" max="7" width="2.7109375" style="1" customWidth="1"/>
    <col min="8" max="8" width="33.5703125" style="8" customWidth="1"/>
    <col min="9" max="9" width="10.140625" style="30" customWidth="1"/>
    <col min="10" max="10" width="79.140625" hidden="1" customWidth="1"/>
    <col min="11" max="11" width="25.7109375" customWidth="1"/>
    <col min="12" max="13" width="19.140625" customWidth="1"/>
    <col min="14" max="14" width="11.42578125" customWidth="1"/>
    <col min="15" max="15" width="11.140625" customWidth="1"/>
  </cols>
  <sheetData>
    <row r="1" spans="1:15" ht="21" x14ac:dyDescent="0.35">
      <c r="A1" s="17" t="s">
        <v>66</v>
      </c>
    </row>
    <row r="3" spans="1:15" s="9" customFormat="1" x14ac:dyDescent="0.25">
      <c r="A3" s="10" t="s">
        <v>5</v>
      </c>
      <c r="D3" s="16"/>
      <c r="E3" s="16"/>
      <c r="F3" s="16"/>
      <c r="G3" s="16"/>
      <c r="K3"/>
      <c r="L3"/>
      <c r="M3"/>
      <c r="N3"/>
      <c r="O3"/>
    </row>
    <row r="4" spans="1:15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 t="s">
        <v>181</v>
      </c>
      <c r="G4" s="13"/>
      <c r="H4" s="10" t="s">
        <v>0</v>
      </c>
      <c r="I4" s="32" t="s">
        <v>72</v>
      </c>
      <c r="J4"/>
      <c r="K4" s="32" t="s">
        <v>156</v>
      </c>
      <c r="L4"/>
      <c r="M4"/>
      <c r="N4"/>
      <c r="O4"/>
    </row>
    <row r="5" spans="1:15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 t="s">
        <v>9</v>
      </c>
      <c r="G5" s="13"/>
      <c r="I5" s="32"/>
      <c r="J5"/>
      <c r="K5"/>
      <c r="L5"/>
      <c r="M5"/>
      <c r="N5"/>
      <c r="O5"/>
    </row>
    <row r="6" spans="1:15" s="2" customFormat="1" ht="15" customHeight="1" x14ac:dyDescent="0.25">
      <c r="A6" s="4"/>
      <c r="B6" s="4"/>
      <c r="C6" s="4"/>
      <c r="D6" s="4"/>
      <c r="E6" s="4"/>
      <c r="F6" s="4"/>
      <c r="G6" s="4"/>
      <c r="H6" s="11"/>
      <c r="I6" s="33"/>
      <c r="J6"/>
      <c r="K6"/>
      <c r="L6"/>
      <c r="M6"/>
      <c r="N6"/>
      <c r="O6"/>
    </row>
    <row r="7" spans="1:15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7"/>
      <c r="H7" s="8" t="s">
        <v>1</v>
      </c>
      <c r="I7" s="30" t="s">
        <v>72</v>
      </c>
      <c r="J7" t="s">
        <v>49</v>
      </c>
    </row>
    <row r="8" spans="1:15" x14ac:dyDescent="0.25">
      <c r="A8" s="7">
        <f>(128-20)*1024</f>
        <v>110592</v>
      </c>
      <c r="B8" s="7">
        <f t="shared" ref="B8:B12" si="0">C7+1</f>
        <v>131072</v>
      </c>
      <c r="C8" s="7">
        <f>B8+A8-1</f>
        <v>241663</v>
      </c>
      <c r="D8" s="7" t="str">
        <f t="shared" ref="D8:E13" si="1">DEC2HEX(B8,6)</f>
        <v>020000</v>
      </c>
      <c r="E8" s="7" t="str">
        <f t="shared" si="1"/>
        <v>03AFFF</v>
      </c>
      <c r="F8" s="7"/>
      <c r="G8" s="7"/>
      <c r="H8" s="8" t="s">
        <v>99</v>
      </c>
    </row>
    <row r="9" spans="1:15" x14ac:dyDescent="0.25">
      <c r="A9" s="7">
        <v>2048</v>
      </c>
      <c r="B9" s="7">
        <f>C8+1</f>
        <v>241664</v>
      </c>
      <c r="C9" s="7">
        <f t="shared" ref="C9" si="2">B9+A9-1</f>
        <v>243711</v>
      </c>
      <c r="D9" s="7" t="str">
        <f t="shared" si="1"/>
        <v>03B000</v>
      </c>
      <c r="E9" s="7" t="str">
        <f t="shared" si="1"/>
        <v>03B7FF</v>
      </c>
      <c r="F9" s="7"/>
      <c r="G9" s="7"/>
      <c r="H9" s="8" t="s">
        <v>159</v>
      </c>
      <c r="I9" s="30" t="s">
        <v>72</v>
      </c>
      <c r="J9" t="s">
        <v>105</v>
      </c>
      <c r="K9" t="str">
        <f>DEC2BIN(B9/2^11,7)</f>
        <v>1110110</v>
      </c>
      <c r="M9" s="8"/>
    </row>
    <row r="10" spans="1:15" x14ac:dyDescent="0.25">
      <c r="A10" s="7">
        <v>2048</v>
      </c>
      <c r="B10" s="7">
        <f>C9+1</f>
        <v>243712</v>
      </c>
      <c r="C10" s="7">
        <f t="shared" ref="C10" si="3">B10+A10-1</f>
        <v>245759</v>
      </c>
      <c r="D10" s="7" t="str">
        <f t="shared" ref="D10" si="4">DEC2HEX(B10,6)</f>
        <v>03B800</v>
      </c>
      <c r="E10" s="7" t="str">
        <f t="shared" ref="E10" si="5">DEC2HEX(C10,6)</f>
        <v>03BFFF</v>
      </c>
      <c r="F10" s="7"/>
      <c r="G10" s="7"/>
      <c r="H10" s="8" t="s">
        <v>95</v>
      </c>
      <c r="I10" s="30" t="s">
        <v>72</v>
      </c>
      <c r="J10" t="s">
        <v>96</v>
      </c>
      <c r="K10" t="str">
        <f>DEC2BIN(B10/2^11,7)</f>
        <v>1110111</v>
      </c>
      <c r="M10" s="8"/>
    </row>
    <row r="11" spans="1:15" x14ac:dyDescent="0.25">
      <c r="A11" s="7">
        <v>8192</v>
      </c>
      <c r="B11" s="7">
        <f>C10+1</f>
        <v>245760</v>
      </c>
      <c r="C11" s="7">
        <f t="shared" ref="C11" si="6">B11+A11-1</f>
        <v>253951</v>
      </c>
      <c r="D11" s="7" t="str">
        <f t="shared" si="1"/>
        <v>03C000</v>
      </c>
      <c r="E11" s="7" t="str">
        <f t="shared" si="1"/>
        <v>03DFFF</v>
      </c>
      <c r="F11" s="7"/>
      <c r="G11" s="7"/>
      <c r="H11" s="8" t="s">
        <v>4</v>
      </c>
      <c r="I11" s="30" t="s">
        <v>72</v>
      </c>
      <c r="J11" t="s">
        <v>51</v>
      </c>
      <c r="K11" t="str">
        <f t="shared" ref="K11:K13" si="7">DEC2BIN(B11/2^11,7)</f>
        <v>1111000</v>
      </c>
      <c r="M11" s="8"/>
    </row>
    <row r="12" spans="1:15" x14ac:dyDescent="0.25">
      <c r="A12" s="7">
        <v>4096</v>
      </c>
      <c r="B12" s="7">
        <f t="shared" si="0"/>
        <v>253952</v>
      </c>
      <c r="C12" s="7">
        <f>B12+A12-1</f>
        <v>258047</v>
      </c>
      <c r="D12" s="7" t="str">
        <f t="shared" si="1"/>
        <v>03E000</v>
      </c>
      <c r="E12" s="7" t="str">
        <f t="shared" si="1"/>
        <v>03EFFF</v>
      </c>
      <c r="F12" s="7"/>
      <c r="G12" s="7"/>
      <c r="H12" s="8" t="s">
        <v>102</v>
      </c>
      <c r="I12" s="30" t="s">
        <v>72</v>
      </c>
      <c r="J12" t="s">
        <v>103</v>
      </c>
      <c r="K12" t="str">
        <f t="shared" si="7"/>
        <v>1111100</v>
      </c>
    </row>
    <row r="13" spans="1:15" x14ac:dyDescent="0.25">
      <c r="A13" s="7">
        <v>2048</v>
      </c>
      <c r="B13" s="7">
        <f>C12+1</f>
        <v>258048</v>
      </c>
      <c r="C13" s="7">
        <f t="shared" ref="C13" si="8">B13+A13-1</f>
        <v>260095</v>
      </c>
      <c r="D13" s="7" t="str">
        <f t="shared" si="1"/>
        <v>03F000</v>
      </c>
      <c r="E13" s="7" t="str">
        <f t="shared" si="1"/>
        <v>03F7FF</v>
      </c>
      <c r="F13" s="7"/>
      <c r="G13" s="7"/>
      <c r="H13" s="8" t="s">
        <v>157</v>
      </c>
      <c r="I13" s="30" t="s">
        <v>72</v>
      </c>
      <c r="J13" t="s">
        <v>158</v>
      </c>
      <c r="K13" t="str">
        <f t="shared" si="7"/>
        <v>1111110</v>
      </c>
    </row>
    <row r="14" spans="1:15" x14ac:dyDescent="0.25">
      <c r="A14" s="3"/>
    </row>
    <row r="15" spans="1:15" s="9" customFormat="1" x14ac:dyDescent="0.25">
      <c r="A15" s="14" t="s">
        <v>50</v>
      </c>
      <c r="D15" s="16"/>
      <c r="E15" s="16"/>
      <c r="F15" s="16"/>
      <c r="G15" s="16"/>
      <c r="K15"/>
      <c r="L15"/>
      <c r="M15"/>
      <c r="N15"/>
      <c r="O15"/>
    </row>
    <row r="16" spans="1:15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3"/>
      <c r="H16" s="10" t="s">
        <v>0</v>
      </c>
      <c r="I16" s="32"/>
      <c r="J16"/>
      <c r="K16"/>
      <c r="L16"/>
      <c r="M16"/>
      <c r="N16"/>
      <c r="O16"/>
    </row>
    <row r="17" spans="1:15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G17" s="13"/>
      <c r="I17" s="33"/>
      <c r="J17"/>
      <c r="K17"/>
      <c r="L17"/>
      <c r="M17"/>
      <c r="N17"/>
      <c r="O17"/>
    </row>
    <row r="18" spans="1:15" s="2" customFormat="1" x14ac:dyDescent="0.25">
      <c r="A18" s="4"/>
      <c r="B18" s="4"/>
      <c r="C18" s="4"/>
      <c r="D18" s="4"/>
      <c r="E18" s="4"/>
      <c r="F18" s="4"/>
      <c r="G18" s="4"/>
      <c r="H18" s="11"/>
      <c r="I18" s="33"/>
      <c r="J18"/>
      <c r="K18"/>
      <c r="L18"/>
      <c r="M18"/>
      <c r="N18"/>
      <c r="O18"/>
    </row>
    <row r="19" spans="1:15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E62" si="9">DEC2HEX(B19,6)</f>
        <v>03F800</v>
      </c>
      <c r="E19" s="7" t="str">
        <f t="shared" si="9"/>
        <v>03F803</v>
      </c>
      <c r="F19" s="7" t="str">
        <f>DEC2HEX(B19-$B$19)</f>
        <v>0</v>
      </c>
      <c r="G19" s="7"/>
      <c r="H19" s="8" t="s">
        <v>16</v>
      </c>
      <c r="I19" s="30" t="s">
        <v>72</v>
      </c>
      <c r="J19" t="s">
        <v>28</v>
      </c>
      <c r="K19" t="str">
        <f t="shared" ref="K19" si="10">DEC2BIN(B19/2^11,7)</f>
        <v>1111111</v>
      </c>
    </row>
    <row r="20" spans="1:15" x14ac:dyDescent="0.25">
      <c r="A20" s="7">
        <v>4</v>
      </c>
      <c r="B20" s="7">
        <f>B19+4</f>
        <v>260100</v>
      </c>
      <c r="C20" s="7">
        <f t="shared" ref="C20:C37" si="11">B20+A20-1</f>
        <v>260103</v>
      </c>
      <c r="D20" s="7" t="str">
        <f t="shared" si="9"/>
        <v>03F804</v>
      </c>
      <c r="E20" s="7" t="str">
        <f t="shared" si="9"/>
        <v>03F807</v>
      </c>
      <c r="F20" s="7" t="str">
        <f t="shared" ref="F20:F61" si="12">DEC2HEX(B20-$B$19)</f>
        <v>4</v>
      </c>
      <c r="G20" s="7"/>
      <c r="H20" s="8" t="s">
        <v>27</v>
      </c>
      <c r="I20" s="30" t="s">
        <v>72</v>
      </c>
      <c r="J20" t="s">
        <v>29</v>
      </c>
    </row>
    <row r="21" spans="1:15" x14ac:dyDescent="0.25">
      <c r="A21" s="7">
        <v>1</v>
      </c>
      <c r="B21" s="7">
        <f t="shared" ref="B21:B61" si="13">B20+4</f>
        <v>260104</v>
      </c>
      <c r="C21" s="7">
        <f t="shared" si="11"/>
        <v>260104</v>
      </c>
      <c r="D21" s="7" t="str">
        <f t="shared" si="9"/>
        <v>03F808</v>
      </c>
      <c r="E21" s="7" t="str">
        <f t="shared" si="9"/>
        <v>03F808</v>
      </c>
      <c r="F21" s="7" t="str">
        <f t="shared" si="12"/>
        <v>8</v>
      </c>
      <c r="G21" s="7"/>
      <c r="H21" s="8" t="s">
        <v>32</v>
      </c>
      <c r="I21" s="30" t="s">
        <v>73</v>
      </c>
      <c r="J21" t="s">
        <v>30</v>
      </c>
    </row>
    <row r="22" spans="1:15" x14ac:dyDescent="0.25">
      <c r="A22" s="7">
        <v>1</v>
      </c>
      <c r="B22" s="7">
        <f t="shared" si="13"/>
        <v>260108</v>
      </c>
      <c r="C22" s="7">
        <f t="shared" si="11"/>
        <v>260108</v>
      </c>
      <c r="D22" s="7" t="str">
        <f t="shared" si="9"/>
        <v>03F80C</v>
      </c>
      <c r="E22" s="7" t="str">
        <f t="shared" si="9"/>
        <v>03F80C</v>
      </c>
      <c r="F22" s="7" t="str">
        <f t="shared" si="12"/>
        <v>C</v>
      </c>
      <c r="G22" s="7"/>
      <c r="H22" s="8" t="s">
        <v>31</v>
      </c>
      <c r="I22" s="30" t="s">
        <v>72</v>
      </c>
      <c r="J22" t="s">
        <v>33</v>
      </c>
    </row>
    <row r="23" spans="1:15" x14ac:dyDescent="0.25">
      <c r="A23" s="7">
        <v>1</v>
      </c>
      <c r="B23" s="7">
        <f t="shared" si="13"/>
        <v>260112</v>
      </c>
      <c r="C23" s="7">
        <f t="shared" si="11"/>
        <v>260112</v>
      </c>
      <c r="D23" s="7" t="str">
        <f t="shared" si="9"/>
        <v>03F810</v>
      </c>
      <c r="E23" s="7" t="str">
        <f t="shared" si="9"/>
        <v>03F810</v>
      </c>
      <c r="F23" s="7" t="str">
        <f t="shared" si="12"/>
        <v>10</v>
      </c>
      <c r="G23" s="7"/>
      <c r="H23" s="8" t="s">
        <v>18</v>
      </c>
      <c r="I23" s="30" t="s">
        <v>74</v>
      </c>
      <c r="J23" t="s">
        <v>35</v>
      </c>
    </row>
    <row r="24" spans="1:15" x14ac:dyDescent="0.25">
      <c r="A24" s="7">
        <v>1</v>
      </c>
      <c r="B24" s="7">
        <f t="shared" si="13"/>
        <v>260116</v>
      </c>
      <c r="C24" s="7">
        <f t="shared" si="11"/>
        <v>260116</v>
      </c>
      <c r="D24" s="7" t="str">
        <f t="shared" si="9"/>
        <v>03F814</v>
      </c>
      <c r="E24" s="7" t="str">
        <f t="shared" si="9"/>
        <v>03F814</v>
      </c>
      <c r="F24" s="7" t="str">
        <f t="shared" si="12"/>
        <v>14</v>
      </c>
      <c r="G24" s="7"/>
      <c r="H24" s="8" t="s">
        <v>19</v>
      </c>
      <c r="I24" s="30" t="s">
        <v>73</v>
      </c>
      <c r="J24" t="s">
        <v>76</v>
      </c>
    </row>
    <row r="25" spans="1:15" x14ac:dyDescent="0.25">
      <c r="A25" s="7">
        <v>2</v>
      </c>
      <c r="B25" s="7">
        <f t="shared" si="13"/>
        <v>260120</v>
      </c>
      <c r="C25" s="7">
        <f t="shared" si="11"/>
        <v>260121</v>
      </c>
      <c r="D25" s="7" t="str">
        <f t="shared" si="9"/>
        <v>03F818</v>
      </c>
      <c r="E25" s="7" t="str">
        <f t="shared" si="9"/>
        <v>03F819</v>
      </c>
      <c r="F25" s="7" t="str">
        <f t="shared" si="12"/>
        <v>18</v>
      </c>
      <c r="G25" s="7"/>
      <c r="H25" s="8" t="s">
        <v>34</v>
      </c>
      <c r="I25" s="30" t="s">
        <v>73</v>
      </c>
      <c r="J25" t="s">
        <v>52</v>
      </c>
    </row>
    <row r="26" spans="1:15" x14ac:dyDescent="0.25">
      <c r="A26" s="7">
        <v>1</v>
      </c>
      <c r="B26" s="7">
        <f t="shared" si="13"/>
        <v>260124</v>
      </c>
      <c r="C26" s="7">
        <f>B26+A26-1</f>
        <v>260124</v>
      </c>
      <c r="D26" s="7" t="str">
        <f t="shared" si="9"/>
        <v>03F81C</v>
      </c>
      <c r="E26" s="7" t="str">
        <f t="shared" si="9"/>
        <v>03F81C</v>
      </c>
      <c r="F26" s="7" t="str">
        <f t="shared" si="12"/>
        <v>1C</v>
      </c>
      <c r="G26" s="7"/>
      <c r="H26" s="8" t="s">
        <v>20</v>
      </c>
      <c r="I26" s="30" t="s">
        <v>74</v>
      </c>
      <c r="J26" t="s">
        <v>33</v>
      </c>
    </row>
    <row r="27" spans="1:15" x14ac:dyDescent="0.25">
      <c r="A27" s="7">
        <v>1</v>
      </c>
      <c r="B27" s="7">
        <f t="shared" si="13"/>
        <v>260128</v>
      </c>
      <c r="C27" s="7">
        <f t="shared" si="11"/>
        <v>260128</v>
      </c>
      <c r="D27" s="7" t="str">
        <f t="shared" si="9"/>
        <v>03F820</v>
      </c>
      <c r="E27" s="7" t="str">
        <f t="shared" si="9"/>
        <v>03F820</v>
      </c>
      <c r="F27" s="7" t="str">
        <f t="shared" si="12"/>
        <v>20</v>
      </c>
      <c r="G27" s="7"/>
      <c r="H27" s="8" t="s">
        <v>36</v>
      </c>
      <c r="I27" s="30" t="s">
        <v>74</v>
      </c>
      <c r="J27" t="s">
        <v>37</v>
      </c>
    </row>
    <row r="28" spans="1:15" x14ac:dyDescent="0.25">
      <c r="A28" s="7">
        <v>4</v>
      </c>
      <c r="B28" s="7">
        <f t="shared" si="13"/>
        <v>260132</v>
      </c>
      <c r="C28" s="7">
        <f t="shared" si="11"/>
        <v>260135</v>
      </c>
      <c r="D28" s="7" t="str">
        <f t="shared" si="9"/>
        <v>03F824</v>
      </c>
      <c r="E28" s="7" t="str">
        <f t="shared" si="9"/>
        <v>03F827</v>
      </c>
      <c r="F28" s="7" t="str">
        <f t="shared" si="12"/>
        <v>24</v>
      </c>
      <c r="G28" s="7"/>
      <c r="H28" s="8" t="s">
        <v>38</v>
      </c>
      <c r="I28" s="30" t="s">
        <v>74</v>
      </c>
      <c r="J28" t="s">
        <v>104</v>
      </c>
    </row>
    <row r="29" spans="1:15" x14ac:dyDescent="0.25">
      <c r="A29" s="7">
        <v>4</v>
      </c>
      <c r="B29" s="7">
        <f t="shared" si="13"/>
        <v>260136</v>
      </c>
      <c r="C29" s="7">
        <f t="shared" si="11"/>
        <v>260139</v>
      </c>
      <c r="D29" s="7" t="str">
        <f t="shared" si="9"/>
        <v>03F828</v>
      </c>
      <c r="E29" s="7" t="str">
        <f t="shared" si="9"/>
        <v>03F82B</v>
      </c>
      <c r="F29" s="7" t="str">
        <f t="shared" si="12"/>
        <v>28</v>
      </c>
      <c r="G29" s="7"/>
      <c r="H29" s="8" t="s">
        <v>39</v>
      </c>
      <c r="I29" s="30" t="s">
        <v>74</v>
      </c>
      <c r="J29" t="s">
        <v>41</v>
      </c>
    </row>
    <row r="30" spans="1:15" x14ac:dyDescent="0.25">
      <c r="A30" s="7">
        <v>2</v>
      </c>
      <c r="B30" s="7">
        <f t="shared" si="13"/>
        <v>260140</v>
      </c>
      <c r="C30" s="7">
        <f t="shared" si="11"/>
        <v>260141</v>
      </c>
      <c r="D30" s="7" t="str">
        <f t="shared" si="9"/>
        <v>03F82C</v>
      </c>
      <c r="E30" s="7" t="str">
        <f t="shared" si="9"/>
        <v>03F82D</v>
      </c>
      <c r="F30" s="7" t="str">
        <f t="shared" si="12"/>
        <v>2C</v>
      </c>
      <c r="G30" s="7"/>
      <c r="H30" s="8" t="s">
        <v>59</v>
      </c>
      <c r="I30" s="30" t="s">
        <v>72</v>
      </c>
      <c r="J30" t="s">
        <v>33</v>
      </c>
    </row>
    <row r="31" spans="1:15" x14ac:dyDescent="0.25">
      <c r="A31" s="7">
        <v>2</v>
      </c>
      <c r="B31" s="7">
        <f t="shared" si="13"/>
        <v>260144</v>
      </c>
      <c r="C31" s="7">
        <f t="shared" si="11"/>
        <v>260145</v>
      </c>
      <c r="D31" s="7" t="str">
        <f t="shared" si="9"/>
        <v>03F830</v>
      </c>
      <c r="E31" s="7" t="str">
        <f t="shared" si="9"/>
        <v>03F831</v>
      </c>
      <c r="F31" s="7" t="str">
        <f t="shared" si="12"/>
        <v>30</v>
      </c>
      <c r="G31" s="7"/>
      <c r="H31" s="8" t="s">
        <v>44</v>
      </c>
      <c r="I31" s="30" t="s">
        <v>73</v>
      </c>
      <c r="J31" t="s">
        <v>43</v>
      </c>
    </row>
    <row r="32" spans="1:15" x14ac:dyDescent="0.25">
      <c r="A32" s="7">
        <v>1</v>
      </c>
      <c r="B32" s="7">
        <f t="shared" si="13"/>
        <v>260148</v>
      </c>
      <c r="C32" s="7">
        <f t="shared" si="11"/>
        <v>260148</v>
      </c>
      <c r="D32" s="7" t="str">
        <f t="shared" si="9"/>
        <v>03F834</v>
      </c>
      <c r="E32" s="7" t="str">
        <f t="shared" si="9"/>
        <v>03F834</v>
      </c>
      <c r="F32" s="7" t="str">
        <f t="shared" si="12"/>
        <v>34</v>
      </c>
      <c r="G32" s="7"/>
      <c r="H32" s="8" t="s">
        <v>17</v>
      </c>
      <c r="I32" s="30" t="s">
        <v>74</v>
      </c>
      <c r="J32" t="s">
        <v>42</v>
      </c>
    </row>
    <row r="33" spans="1:10" x14ac:dyDescent="0.25">
      <c r="A33" s="7">
        <v>1</v>
      </c>
      <c r="B33" s="7">
        <f t="shared" si="13"/>
        <v>260152</v>
      </c>
      <c r="C33" s="7">
        <f t="shared" si="11"/>
        <v>260152</v>
      </c>
      <c r="D33" s="7" t="str">
        <f t="shared" si="9"/>
        <v>03F838</v>
      </c>
      <c r="E33" s="7" t="str">
        <f t="shared" si="9"/>
        <v>03F838</v>
      </c>
      <c r="F33" s="7" t="str">
        <f t="shared" si="12"/>
        <v>38</v>
      </c>
      <c r="G33" s="7"/>
      <c r="H33" s="8" t="s">
        <v>23</v>
      </c>
      <c r="I33" s="30" t="s">
        <v>72</v>
      </c>
      <c r="J33" t="s">
        <v>77</v>
      </c>
    </row>
    <row r="34" spans="1:10" x14ac:dyDescent="0.25">
      <c r="A34" s="7">
        <v>1</v>
      </c>
      <c r="B34" s="7">
        <f t="shared" si="13"/>
        <v>260156</v>
      </c>
      <c r="C34" s="7">
        <f t="shared" si="11"/>
        <v>260156</v>
      </c>
      <c r="D34" s="7" t="str">
        <f t="shared" si="9"/>
        <v>03F83C</v>
      </c>
      <c r="E34" s="7" t="str">
        <f t="shared" si="9"/>
        <v>03F83C</v>
      </c>
      <c r="F34" s="7" t="str">
        <f t="shared" si="12"/>
        <v>3C</v>
      </c>
      <c r="G34" s="7"/>
      <c r="H34" s="8" t="s">
        <v>24</v>
      </c>
      <c r="I34" s="30" t="s">
        <v>72</v>
      </c>
      <c r="J34" t="s">
        <v>33</v>
      </c>
    </row>
    <row r="35" spans="1:10" x14ac:dyDescent="0.25">
      <c r="A35" s="7">
        <v>1</v>
      </c>
      <c r="B35" s="7">
        <f t="shared" si="13"/>
        <v>260160</v>
      </c>
      <c r="C35" s="7">
        <f t="shared" si="11"/>
        <v>260160</v>
      </c>
      <c r="D35" s="7" t="str">
        <f t="shared" si="9"/>
        <v>03F840</v>
      </c>
      <c r="E35" s="7" t="str">
        <f t="shared" si="9"/>
        <v>03F840</v>
      </c>
      <c r="F35" s="7" t="str">
        <f t="shared" si="12"/>
        <v>40</v>
      </c>
      <c r="G35" s="7"/>
      <c r="H35" s="8" t="s">
        <v>86</v>
      </c>
      <c r="I35" s="30" t="s">
        <v>74</v>
      </c>
      <c r="J35" t="s">
        <v>33</v>
      </c>
    </row>
    <row r="36" spans="1:10" x14ac:dyDescent="0.25">
      <c r="A36" s="7">
        <v>1</v>
      </c>
      <c r="B36" s="7">
        <f t="shared" si="13"/>
        <v>260164</v>
      </c>
      <c r="C36" s="7">
        <f t="shared" si="11"/>
        <v>260164</v>
      </c>
      <c r="D36" s="7" t="str">
        <f t="shared" si="9"/>
        <v>03F844</v>
      </c>
      <c r="E36" s="7" t="str">
        <f t="shared" si="9"/>
        <v>03F844</v>
      </c>
      <c r="F36" s="7" t="str">
        <f t="shared" si="12"/>
        <v>44</v>
      </c>
      <c r="G36" s="7"/>
      <c r="H36" s="8" t="s">
        <v>25</v>
      </c>
      <c r="I36" s="30" t="s">
        <v>73</v>
      </c>
      <c r="J36" t="s">
        <v>53</v>
      </c>
    </row>
    <row r="37" spans="1:10" x14ac:dyDescent="0.25">
      <c r="A37" s="7">
        <v>1</v>
      </c>
      <c r="B37" s="7">
        <f t="shared" si="13"/>
        <v>260168</v>
      </c>
      <c r="C37" s="7">
        <f t="shared" si="11"/>
        <v>260168</v>
      </c>
      <c r="D37" s="7" t="str">
        <f t="shared" si="9"/>
        <v>03F848</v>
      </c>
      <c r="E37" s="7" t="str">
        <f t="shared" si="9"/>
        <v>03F848</v>
      </c>
      <c r="F37" s="7" t="str">
        <f t="shared" si="12"/>
        <v>48</v>
      </c>
      <c r="G37" s="7"/>
      <c r="H37" s="8" t="s">
        <v>93</v>
      </c>
      <c r="I37" s="30" t="s">
        <v>74</v>
      </c>
      <c r="J37" t="s">
        <v>94</v>
      </c>
    </row>
    <row r="38" spans="1:10" x14ac:dyDescent="0.25">
      <c r="A38" s="7">
        <v>1</v>
      </c>
      <c r="B38" s="7">
        <f t="shared" si="13"/>
        <v>260172</v>
      </c>
      <c r="C38" s="7">
        <f t="shared" ref="C38:C42" si="14">B38+A38-1</f>
        <v>260172</v>
      </c>
      <c r="D38" s="7" t="str">
        <f t="shared" ref="D38:D42" si="15">DEC2HEX(B38,6)</f>
        <v>03F84C</v>
      </c>
      <c r="E38" s="7" t="str">
        <f t="shared" ref="E38:E42" si="16">DEC2HEX(C38,6)</f>
        <v>03F84C</v>
      </c>
      <c r="F38" s="7" t="str">
        <f t="shared" si="12"/>
        <v>4C</v>
      </c>
      <c r="G38" s="7"/>
      <c r="H38" s="8" t="s">
        <v>149</v>
      </c>
      <c r="I38" s="30" t="s">
        <v>72</v>
      </c>
      <c r="J38" t="s">
        <v>146</v>
      </c>
    </row>
    <row r="39" spans="1:10" x14ac:dyDescent="0.25">
      <c r="A39" s="7">
        <v>1</v>
      </c>
      <c r="B39" s="7">
        <f t="shared" si="13"/>
        <v>260176</v>
      </c>
      <c r="C39" s="7">
        <f t="shared" si="14"/>
        <v>260176</v>
      </c>
      <c r="D39" s="7" t="str">
        <f t="shared" si="15"/>
        <v>03F850</v>
      </c>
      <c r="E39" s="7" t="str">
        <f t="shared" si="16"/>
        <v>03F850</v>
      </c>
      <c r="F39" s="7" t="str">
        <f t="shared" si="12"/>
        <v>50</v>
      </c>
      <c r="G39" s="7"/>
      <c r="H39" s="8" t="s">
        <v>150</v>
      </c>
      <c r="I39" s="30" t="s">
        <v>72</v>
      </c>
      <c r="J39" t="s">
        <v>148</v>
      </c>
    </row>
    <row r="40" spans="1:10" x14ac:dyDescent="0.25">
      <c r="A40" s="7">
        <v>1</v>
      </c>
      <c r="B40" s="7">
        <f t="shared" si="13"/>
        <v>260180</v>
      </c>
      <c r="C40" s="7">
        <f t="shared" si="14"/>
        <v>260180</v>
      </c>
      <c r="D40" s="7" t="str">
        <f t="shared" si="15"/>
        <v>03F854</v>
      </c>
      <c r="E40" s="7" t="str">
        <f t="shared" si="16"/>
        <v>03F854</v>
      </c>
      <c r="F40" s="7" t="str">
        <f t="shared" si="12"/>
        <v>54</v>
      </c>
      <c r="G40" s="7"/>
      <c r="H40" s="8" t="s">
        <v>151</v>
      </c>
      <c r="I40" s="30" t="s">
        <v>72</v>
      </c>
      <c r="J40" t="s">
        <v>147</v>
      </c>
    </row>
    <row r="41" spans="1:10" x14ac:dyDescent="0.25">
      <c r="A41" s="7">
        <v>1</v>
      </c>
      <c r="B41" s="7">
        <f t="shared" si="13"/>
        <v>260184</v>
      </c>
      <c r="C41" s="7">
        <f t="shared" si="14"/>
        <v>260184</v>
      </c>
      <c r="D41" s="7" t="str">
        <f t="shared" si="15"/>
        <v>03F858</v>
      </c>
      <c r="E41" s="7" t="str">
        <f t="shared" si="16"/>
        <v>03F858</v>
      </c>
      <c r="F41" s="7" t="str">
        <f t="shared" si="12"/>
        <v>58</v>
      </c>
      <c r="G41" s="7"/>
      <c r="H41" s="8" t="s">
        <v>152</v>
      </c>
      <c r="I41" s="30" t="s">
        <v>72</v>
      </c>
      <c r="J41" t="s">
        <v>154</v>
      </c>
    </row>
    <row r="42" spans="1:10" x14ac:dyDescent="0.25">
      <c r="A42" s="7">
        <v>1</v>
      </c>
      <c r="B42" s="7">
        <f t="shared" si="13"/>
        <v>260188</v>
      </c>
      <c r="C42" s="7">
        <f t="shared" si="14"/>
        <v>260188</v>
      </c>
      <c r="D42" s="7" t="str">
        <f t="shared" si="15"/>
        <v>03F85C</v>
      </c>
      <c r="E42" s="7" t="str">
        <f t="shared" si="16"/>
        <v>03F85C</v>
      </c>
      <c r="F42" s="7" t="str">
        <f t="shared" si="12"/>
        <v>5C</v>
      </c>
      <c r="G42" s="7"/>
      <c r="H42" s="8" t="s">
        <v>153</v>
      </c>
      <c r="I42" s="30" t="s">
        <v>72</v>
      </c>
      <c r="J42" t="s">
        <v>155</v>
      </c>
    </row>
    <row r="43" spans="1:10" x14ac:dyDescent="0.25">
      <c r="A43" s="7">
        <v>1</v>
      </c>
      <c r="B43" s="7">
        <f t="shared" si="13"/>
        <v>260192</v>
      </c>
      <c r="C43" s="7">
        <f t="shared" ref="C43:C48" si="17">B43+A43-1</f>
        <v>260192</v>
      </c>
      <c r="D43" s="7" t="str">
        <f t="shared" ref="D43:D48" si="18">DEC2HEX(B43,6)</f>
        <v>03F860</v>
      </c>
      <c r="E43" s="7" t="str">
        <f t="shared" ref="E43:E48" si="19">DEC2HEX(C43,6)</f>
        <v>03F860</v>
      </c>
      <c r="F43" s="7" t="str">
        <f t="shared" si="12"/>
        <v>60</v>
      </c>
      <c r="G43" s="7"/>
      <c r="H43" s="8" t="s">
        <v>162</v>
      </c>
      <c r="I43" s="30" t="s">
        <v>72</v>
      </c>
      <c r="J43" t="s">
        <v>155</v>
      </c>
    </row>
    <row r="44" spans="1:10" x14ac:dyDescent="0.25">
      <c r="A44" s="7">
        <v>1</v>
      </c>
      <c r="B44" s="7">
        <f t="shared" si="13"/>
        <v>260196</v>
      </c>
      <c r="C44" s="7">
        <f t="shared" si="17"/>
        <v>260196</v>
      </c>
      <c r="D44" s="7" t="str">
        <f t="shared" si="18"/>
        <v>03F864</v>
      </c>
      <c r="E44" s="7" t="str">
        <f t="shared" si="19"/>
        <v>03F864</v>
      </c>
      <c r="F44" s="7" t="str">
        <f t="shared" si="12"/>
        <v>64</v>
      </c>
      <c r="G44" s="7"/>
      <c r="H44" s="8" t="s">
        <v>163</v>
      </c>
      <c r="I44" s="30" t="s">
        <v>72</v>
      </c>
      <c r="J44" t="s">
        <v>155</v>
      </c>
    </row>
    <row r="45" spans="1:10" x14ac:dyDescent="0.25">
      <c r="A45" s="7">
        <v>1</v>
      </c>
      <c r="B45" s="7">
        <f t="shared" si="13"/>
        <v>260200</v>
      </c>
      <c r="C45" s="7">
        <f t="shared" si="17"/>
        <v>260200</v>
      </c>
      <c r="D45" s="7" t="str">
        <f t="shared" si="18"/>
        <v>03F868</v>
      </c>
      <c r="E45" s="7" t="str">
        <f t="shared" si="19"/>
        <v>03F868</v>
      </c>
      <c r="F45" s="7" t="str">
        <f t="shared" si="12"/>
        <v>68</v>
      </c>
      <c r="G45" s="7"/>
      <c r="H45" s="8" t="s">
        <v>164</v>
      </c>
      <c r="I45" s="30" t="s">
        <v>72</v>
      </c>
      <c r="J45" t="s">
        <v>155</v>
      </c>
    </row>
    <row r="46" spans="1:10" x14ac:dyDescent="0.25">
      <c r="A46" s="7">
        <v>1</v>
      </c>
      <c r="B46" s="7">
        <f t="shared" si="13"/>
        <v>260204</v>
      </c>
      <c r="C46" s="7">
        <f t="shared" si="17"/>
        <v>260204</v>
      </c>
      <c r="D46" s="7" t="str">
        <f t="shared" si="18"/>
        <v>03F86C</v>
      </c>
      <c r="E46" s="7" t="str">
        <f t="shared" si="19"/>
        <v>03F86C</v>
      </c>
      <c r="F46" s="7" t="str">
        <f t="shared" si="12"/>
        <v>6C</v>
      </c>
      <c r="G46" s="7"/>
      <c r="H46" s="8" t="s">
        <v>165</v>
      </c>
      <c r="I46" s="30" t="s">
        <v>72</v>
      </c>
      <c r="J46" t="s">
        <v>155</v>
      </c>
    </row>
    <row r="47" spans="1:10" x14ac:dyDescent="0.25">
      <c r="A47" s="7">
        <v>1</v>
      </c>
      <c r="B47" s="7">
        <f t="shared" si="13"/>
        <v>260208</v>
      </c>
      <c r="C47" s="7">
        <f t="shared" si="17"/>
        <v>260208</v>
      </c>
      <c r="D47" s="7" t="str">
        <f t="shared" si="18"/>
        <v>03F870</v>
      </c>
      <c r="E47" s="7" t="str">
        <f t="shared" si="19"/>
        <v>03F870</v>
      </c>
      <c r="F47" s="7" t="str">
        <f t="shared" si="12"/>
        <v>70</v>
      </c>
      <c r="G47" s="7"/>
      <c r="H47" s="8" t="s">
        <v>166</v>
      </c>
      <c r="I47" s="30" t="s">
        <v>73</v>
      </c>
      <c r="J47" t="s">
        <v>155</v>
      </c>
    </row>
    <row r="48" spans="1:10" x14ac:dyDescent="0.25">
      <c r="A48" s="7">
        <v>1</v>
      </c>
      <c r="B48" s="7">
        <f t="shared" si="13"/>
        <v>260212</v>
      </c>
      <c r="C48" s="7">
        <f t="shared" si="17"/>
        <v>260212</v>
      </c>
      <c r="D48" s="7" t="str">
        <f t="shared" si="18"/>
        <v>03F874</v>
      </c>
      <c r="E48" s="7" t="str">
        <f t="shared" si="19"/>
        <v>03F874</v>
      </c>
      <c r="F48" s="7" t="str">
        <f t="shared" si="12"/>
        <v>74</v>
      </c>
      <c r="G48" s="7"/>
      <c r="H48" s="8" t="s">
        <v>167</v>
      </c>
      <c r="I48" s="30" t="s">
        <v>73</v>
      </c>
      <c r="J48" t="s">
        <v>155</v>
      </c>
    </row>
    <row r="49" spans="1:15" x14ac:dyDescent="0.25">
      <c r="A49" s="7">
        <v>2</v>
      </c>
      <c r="B49" s="7">
        <f t="shared" si="13"/>
        <v>260216</v>
      </c>
      <c r="C49" s="7">
        <f t="shared" ref="C49:C53" si="20">B49+A49-1</f>
        <v>260217</v>
      </c>
      <c r="D49" s="7" t="str">
        <f t="shared" ref="D49:D53" si="21">DEC2HEX(B49,6)</f>
        <v>03F878</v>
      </c>
      <c r="E49" s="7" t="str">
        <f t="shared" ref="E49:E53" si="22">DEC2HEX(C49,6)</f>
        <v>03F879</v>
      </c>
      <c r="F49" s="7" t="str">
        <f t="shared" si="12"/>
        <v>78</v>
      </c>
      <c r="G49" s="7"/>
      <c r="H49" s="8" t="s">
        <v>170</v>
      </c>
      <c r="I49" s="30" t="s">
        <v>73</v>
      </c>
    </row>
    <row r="50" spans="1:15" x14ac:dyDescent="0.25">
      <c r="A50" s="7">
        <v>2</v>
      </c>
      <c r="B50" s="7">
        <f t="shared" si="13"/>
        <v>260220</v>
      </c>
      <c r="C50" s="7">
        <f t="shared" si="20"/>
        <v>260221</v>
      </c>
      <c r="D50" s="7" t="str">
        <f t="shared" si="21"/>
        <v>03F87C</v>
      </c>
      <c r="E50" s="7" t="str">
        <f t="shared" si="22"/>
        <v>03F87D</v>
      </c>
      <c r="F50" s="7" t="str">
        <f t="shared" si="12"/>
        <v>7C</v>
      </c>
      <c r="G50" s="7"/>
      <c r="H50" s="8" t="s">
        <v>171</v>
      </c>
      <c r="I50" s="30" t="s">
        <v>73</v>
      </c>
    </row>
    <row r="51" spans="1:15" x14ac:dyDescent="0.25">
      <c r="A51" s="7">
        <v>1</v>
      </c>
      <c r="B51" s="7">
        <f t="shared" si="13"/>
        <v>260224</v>
      </c>
      <c r="C51" s="7">
        <f t="shared" si="20"/>
        <v>260224</v>
      </c>
      <c r="D51" s="7" t="str">
        <f t="shared" si="21"/>
        <v>03F880</v>
      </c>
      <c r="E51" s="7" t="str">
        <f t="shared" si="22"/>
        <v>03F880</v>
      </c>
      <c r="F51" s="7" t="str">
        <f t="shared" si="12"/>
        <v>80</v>
      </c>
      <c r="G51" s="7"/>
      <c r="H51" s="8" t="s">
        <v>168</v>
      </c>
      <c r="I51" s="30" t="s">
        <v>74</v>
      </c>
    </row>
    <row r="52" spans="1:15" x14ac:dyDescent="0.25">
      <c r="A52" s="7">
        <v>1</v>
      </c>
      <c r="B52" s="7">
        <f t="shared" si="13"/>
        <v>260228</v>
      </c>
      <c r="C52" s="7">
        <f t="shared" si="20"/>
        <v>260228</v>
      </c>
      <c r="D52" s="7" t="str">
        <f t="shared" si="21"/>
        <v>03F884</v>
      </c>
      <c r="E52" s="7" t="str">
        <f t="shared" si="22"/>
        <v>03F884</v>
      </c>
      <c r="F52" s="7" t="str">
        <f t="shared" si="12"/>
        <v>84</v>
      </c>
      <c r="G52" s="7"/>
      <c r="H52" s="8" t="s">
        <v>169</v>
      </c>
      <c r="I52" s="30" t="s">
        <v>74</v>
      </c>
    </row>
    <row r="53" spans="1:15" x14ac:dyDescent="0.25">
      <c r="A53" s="7">
        <v>2</v>
      </c>
      <c r="B53" s="7">
        <f t="shared" si="13"/>
        <v>260232</v>
      </c>
      <c r="C53" s="7">
        <f t="shared" si="20"/>
        <v>260233</v>
      </c>
      <c r="D53" s="7" t="str">
        <f t="shared" si="21"/>
        <v>03F888</v>
      </c>
      <c r="E53" s="7" t="str">
        <f t="shared" si="22"/>
        <v>03F889</v>
      </c>
      <c r="F53" s="7" t="str">
        <f t="shared" si="12"/>
        <v>88</v>
      </c>
      <c r="G53" s="7"/>
      <c r="H53" s="8" t="s">
        <v>172</v>
      </c>
      <c r="I53" s="30" t="s">
        <v>74</v>
      </c>
    </row>
    <row r="54" spans="1:15" x14ac:dyDescent="0.25">
      <c r="A54" s="7">
        <v>2</v>
      </c>
      <c r="B54" s="7">
        <f t="shared" si="13"/>
        <v>260236</v>
      </c>
      <c r="C54" s="7">
        <f t="shared" ref="C54:C61" si="23">B54+A54-1</f>
        <v>260237</v>
      </c>
      <c r="D54" s="7" t="str">
        <f t="shared" ref="D54:D61" si="24">DEC2HEX(B54,6)</f>
        <v>03F88C</v>
      </c>
      <c r="E54" s="7" t="str">
        <f t="shared" ref="E54:E61" si="25">DEC2HEX(C54,6)</f>
        <v>03F88D</v>
      </c>
      <c r="F54" s="7" t="str">
        <f t="shared" si="12"/>
        <v>8C</v>
      </c>
      <c r="G54" s="7"/>
      <c r="H54" s="8" t="s">
        <v>173</v>
      </c>
      <c r="I54" s="30" t="s">
        <v>73</v>
      </c>
    </row>
    <row r="55" spans="1:15" x14ac:dyDescent="0.25">
      <c r="A55" s="7">
        <v>2</v>
      </c>
      <c r="B55" s="7">
        <f t="shared" si="13"/>
        <v>260240</v>
      </c>
      <c r="C55" s="7">
        <f t="shared" si="23"/>
        <v>260241</v>
      </c>
      <c r="D55" s="7" t="str">
        <f t="shared" si="24"/>
        <v>03F890</v>
      </c>
      <c r="E55" s="7" t="str">
        <f t="shared" si="25"/>
        <v>03F891</v>
      </c>
      <c r="F55" s="7" t="str">
        <f t="shared" si="12"/>
        <v>90</v>
      </c>
      <c r="G55" s="7"/>
      <c r="H55" s="8" t="s">
        <v>174</v>
      </c>
      <c r="I55" s="30" t="s">
        <v>73</v>
      </c>
    </row>
    <row r="56" spans="1:15" x14ac:dyDescent="0.25">
      <c r="A56" s="7">
        <v>2</v>
      </c>
      <c r="B56" s="7">
        <f t="shared" si="13"/>
        <v>260244</v>
      </c>
      <c r="C56" s="7">
        <f t="shared" si="23"/>
        <v>260245</v>
      </c>
      <c r="D56" s="7" t="str">
        <f t="shared" si="24"/>
        <v>03F894</v>
      </c>
      <c r="E56" s="7" t="str">
        <f t="shared" si="25"/>
        <v>03F895</v>
      </c>
      <c r="F56" s="7" t="str">
        <f t="shared" si="12"/>
        <v>94</v>
      </c>
      <c r="G56" s="7"/>
      <c r="H56" s="8" t="s">
        <v>175</v>
      </c>
      <c r="I56" s="30" t="s">
        <v>73</v>
      </c>
    </row>
    <row r="57" spans="1:15" x14ac:dyDescent="0.25">
      <c r="A57" s="7">
        <v>2</v>
      </c>
      <c r="B57" s="7">
        <f t="shared" si="13"/>
        <v>260248</v>
      </c>
      <c r="C57" s="7">
        <f t="shared" si="23"/>
        <v>260249</v>
      </c>
      <c r="D57" s="7" t="str">
        <f t="shared" si="24"/>
        <v>03F898</v>
      </c>
      <c r="E57" s="7" t="str">
        <f t="shared" si="25"/>
        <v>03F899</v>
      </c>
      <c r="F57" s="7" t="str">
        <f t="shared" si="12"/>
        <v>98</v>
      </c>
      <c r="G57" s="7"/>
      <c r="H57" s="8" t="s">
        <v>176</v>
      </c>
      <c r="I57" s="30" t="s">
        <v>73</v>
      </c>
    </row>
    <row r="58" spans="1:15" x14ac:dyDescent="0.25">
      <c r="A58" s="7">
        <v>2</v>
      </c>
      <c r="B58" s="7">
        <f t="shared" si="13"/>
        <v>260252</v>
      </c>
      <c r="C58" s="7">
        <f t="shared" si="23"/>
        <v>260253</v>
      </c>
      <c r="D58" s="7" t="str">
        <f t="shared" si="24"/>
        <v>03F89C</v>
      </c>
      <c r="E58" s="7" t="str">
        <f t="shared" si="25"/>
        <v>03F89D</v>
      </c>
      <c r="F58" s="7" t="str">
        <f t="shared" si="12"/>
        <v>9C</v>
      </c>
      <c r="G58" s="7"/>
      <c r="H58" s="8" t="s">
        <v>177</v>
      </c>
      <c r="I58" s="30" t="s">
        <v>73</v>
      </c>
    </row>
    <row r="59" spans="1:15" x14ac:dyDescent="0.25">
      <c r="A59" s="7">
        <v>2</v>
      </c>
      <c r="B59" s="7">
        <f t="shared" si="13"/>
        <v>260256</v>
      </c>
      <c r="C59" s="7">
        <f t="shared" si="23"/>
        <v>260257</v>
      </c>
      <c r="D59" s="7" t="str">
        <f t="shared" si="24"/>
        <v>03F8A0</v>
      </c>
      <c r="E59" s="7" t="str">
        <f t="shared" si="25"/>
        <v>03F8A1</v>
      </c>
      <c r="F59" s="7" t="str">
        <f t="shared" si="12"/>
        <v>A0</v>
      </c>
      <c r="G59" s="7"/>
      <c r="H59" s="8" t="s">
        <v>178</v>
      </c>
      <c r="I59" s="30" t="s">
        <v>73</v>
      </c>
    </row>
    <row r="60" spans="1:15" x14ac:dyDescent="0.25">
      <c r="A60" s="7">
        <v>2</v>
      </c>
      <c r="B60" s="7">
        <f t="shared" si="13"/>
        <v>260260</v>
      </c>
      <c r="C60" s="7">
        <f t="shared" si="23"/>
        <v>260261</v>
      </c>
      <c r="D60" s="7" t="str">
        <f t="shared" si="24"/>
        <v>03F8A4</v>
      </c>
      <c r="E60" s="7" t="str">
        <f t="shared" si="25"/>
        <v>03F8A5</v>
      </c>
      <c r="F60" s="7" t="str">
        <f t="shared" si="12"/>
        <v>A4</v>
      </c>
      <c r="G60" s="7"/>
      <c r="H60" s="8" t="s">
        <v>179</v>
      </c>
      <c r="I60" s="30" t="s">
        <v>73</v>
      </c>
    </row>
    <row r="61" spans="1:15" x14ac:dyDescent="0.25">
      <c r="A61" s="7">
        <v>2</v>
      </c>
      <c r="B61" s="7">
        <f t="shared" si="13"/>
        <v>260264</v>
      </c>
      <c r="C61" s="7">
        <f t="shared" si="23"/>
        <v>260265</v>
      </c>
      <c r="D61" s="7" t="str">
        <f t="shared" si="24"/>
        <v>03F8A8</v>
      </c>
      <c r="E61" s="7" t="str">
        <f t="shared" si="25"/>
        <v>03F8A9</v>
      </c>
      <c r="F61" s="7" t="str">
        <f t="shared" si="12"/>
        <v>A8</v>
      </c>
      <c r="G61" s="7"/>
      <c r="H61" s="8" t="s">
        <v>180</v>
      </c>
      <c r="I61" s="30" t="s">
        <v>73</v>
      </c>
    </row>
    <row r="62" spans="1:15" x14ac:dyDescent="0.25">
      <c r="A62" s="7">
        <f>C62-B62+1</f>
        <v>1876</v>
      </c>
      <c r="B62" s="7">
        <f>B61+4</f>
        <v>260268</v>
      </c>
      <c r="C62" s="7">
        <f>C68</f>
        <v>262143</v>
      </c>
      <c r="D62" s="7" t="str">
        <f t="shared" si="9"/>
        <v>03F8AC</v>
      </c>
      <c r="E62" s="7" t="str">
        <f t="shared" si="9"/>
        <v>03FFFF</v>
      </c>
      <c r="F62" s="7"/>
      <c r="G62" s="7"/>
      <c r="H62" s="12" t="s">
        <v>45</v>
      </c>
    </row>
    <row r="64" spans="1:15" s="9" customFormat="1" x14ac:dyDescent="0.25">
      <c r="A64" s="10" t="s">
        <v>26</v>
      </c>
      <c r="D64" s="16"/>
      <c r="E64" s="16"/>
      <c r="F64" s="16"/>
      <c r="G64" s="16"/>
      <c r="I64" s="30"/>
      <c r="J64"/>
      <c r="K64"/>
      <c r="L64"/>
      <c r="M64"/>
      <c r="N64"/>
      <c r="O64"/>
    </row>
    <row r="65" spans="1:15" s="10" customFormat="1" x14ac:dyDescent="0.25">
      <c r="A65" s="13" t="s">
        <v>6</v>
      </c>
      <c r="B65" s="13" t="s">
        <v>10</v>
      </c>
      <c r="C65" s="13" t="s">
        <v>11</v>
      </c>
      <c r="D65" s="13" t="s">
        <v>10</v>
      </c>
      <c r="E65" s="13" t="s">
        <v>12</v>
      </c>
      <c r="F65" s="13"/>
      <c r="G65" s="13"/>
      <c r="H65" s="10" t="s">
        <v>0</v>
      </c>
      <c r="I65" s="30"/>
      <c r="J65"/>
      <c r="K65"/>
      <c r="L65"/>
      <c r="M65"/>
      <c r="N65"/>
      <c r="O65"/>
    </row>
    <row r="66" spans="1:15" s="10" customFormat="1" x14ac:dyDescent="0.25">
      <c r="A66" s="13"/>
      <c r="B66" s="13" t="s">
        <v>8</v>
      </c>
      <c r="C66" s="13" t="s">
        <v>8</v>
      </c>
      <c r="D66" s="13" t="s">
        <v>9</v>
      </c>
      <c r="E66" s="13" t="s">
        <v>9</v>
      </c>
      <c r="F66" s="13"/>
      <c r="G66" s="13"/>
      <c r="I66" s="30"/>
      <c r="J66"/>
      <c r="K66"/>
      <c r="L66"/>
      <c r="M66"/>
      <c r="N66"/>
      <c r="O66"/>
    </row>
    <row r="67" spans="1:15" s="5" customFormat="1" x14ac:dyDescent="0.25">
      <c r="A67" s="6"/>
      <c r="B67" s="6"/>
      <c r="C67" s="6"/>
      <c r="D67" s="6"/>
      <c r="E67" s="6"/>
      <c r="F67" s="6"/>
      <c r="G67" s="6"/>
      <c r="H67" s="10"/>
      <c r="I67" s="30"/>
      <c r="J67"/>
      <c r="K67"/>
      <c r="L67"/>
      <c r="M67"/>
      <c r="N67"/>
      <c r="O67"/>
    </row>
    <row r="68" spans="1:15" x14ac:dyDescent="0.25">
      <c r="A68" s="7">
        <f>256*1024</f>
        <v>262144</v>
      </c>
      <c r="B68" s="7">
        <v>0</v>
      </c>
      <c r="C68" s="7">
        <f>A68-1</f>
        <v>262143</v>
      </c>
      <c r="D68" s="7" t="str">
        <f>DEC2HEX(B68,6)</f>
        <v>000000</v>
      </c>
      <c r="E68" s="7" t="str">
        <f>DEC2HEX(C68,6)</f>
        <v>03FFFF</v>
      </c>
      <c r="F68" s="7"/>
      <c r="G68" s="7"/>
      <c r="H68" s="12" t="s">
        <v>46</v>
      </c>
      <c r="I68" s="34"/>
    </row>
    <row r="69" spans="1:15" x14ac:dyDescent="0.25">
      <c r="A69" s="7">
        <f>2*(128*96*2)</f>
        <v>49152</v>
      </c>
      <c r="B69" s="7">
        <f>C68+1</f>
        <v>262144</v>
      </c>
      <c r="C69" s="7">
        <f t="shared" ref="C69:C71" si="26">B69+A69-1</f>
        <v>311295</v>
      </c>
      <c r="D69" s="7" t="str">
        <f t="shared" ref="D69:E72" si="27">DEC2HEX(B69,6)</f>
        <v>040000</v>
      </c>
      <c r="E69" s="7" t="str">
        <f t="shared" si="27"/>
        <v>04BFFF</v>
      </c>
      <c r="F69" s="7"/>
      <c r="G69" s="7"/>
      <c r="H69" s="8" t="s">
        <v>98</v>
      </c>
      <c r="I69" s="30" t="s">
        <v>72</v>
      </c>
    </row>
    <row r="70" spans="1:15" x14ac:dyDescent="0.25">
      <c r="A70" s="7">
        <v>512</v>
      </c>
      <c r="B70" s="7">
        <f>C69+1</f>
        <v>311296</v>
      </c>
      <c r="C70" s="7">
        <f t="shared" ref="C70" si="28">B70+A70-1</f>
        <v>311807</v>
      </c>
      <c r="D70" s="7" t="str">
        <f t="shared" ref="D70" si="29">DEC2HEX(B70,6)</f>
        <v>04C000</v>
      </c>
      <c r="E70" s="7" t="str">
        <f t="shared" ref="E70" si="30">DEC2HEX(C70,6)</f>
        <v>04C1FF</v>
      </c>
      <c r="F70" s="7"/>
      <c r="G70" s="7"/>
      <c r="H70" s="8" t="s">
        <v>122</v>
      </c>
      <c r="I70" s="30" t="s">
        <v>72</v>
      </c>
    </row>
    <row r="71" spans="1:15" x14ac:dyDescent="0.25">
      <c r="A71" s="7">
        <v>512</v>
      </c>
      <c r="B71" s="7">
        <f>C70+1</f>
        <v>311808</v>
      </c>
      <c r="C71" s="7">
        <f t="shared" si="26"/>
        <v>312319</v>
      </c>
      <c r="D71" s="7" t="str">
        <f t="shared" si="27"/>
        <v>04C200</v>
      </c>
      <c r="E71" s="7" t="str">
        <f t="shared" si="27"/>
        <v>04C3FF</v>
      </c>
      <c r="F71" s="7"/>
      <c r="G71" s="7"/>
      <c r="H71" s="8" t="s">
        <v>121</v>
      </c>
      <c r="I71" s="30" t="s">
        <v>72</v>
      </c>
    </row>
    <row r="72" spans="1:15" x14ac:dyDescent="0.25">
      <c r="A72" s="7">
        <f>C72-B72</f>
        <v>16464895</v>
      </c>
      <c r="B72" s="7">
        <f>C71+1</f>
        <v>312320</v>
      </c>
      <c r="C72" s="7">
        <f>16*1024*1024-1</f>
        <v>16777215</v>
      </c>
      <c r="D72" s="7" t="str">
        <f t="shared" si="27"/>
        <v>04C400</v>
      </c>
      <c r="E72" s="7" t="str">
        <f t="shared" si="27"/>
        <v>FFFFFF</v>
      </c>
      <c r="F72" s="7"/>
      <c r="G72" s="7"/>
      <c r="H72" s="8" t="s">
        <v>7</v>
      </c>
      <c r="I72" s="30" t="s">
        <v>72</v>
      </c>
      <c r="J72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9"/>
  <sheetViews>
    <sheetView zoomScale="80" zoomScaleNormal="80" workbookViewId="0">
      <selection activeCell="A17" sqref="A1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106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112</v>
      </c>
      <c r="H6" s="30">
        <f>B6+'Memory Map'!$B$10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113</v>
      </c>
      <c r="H7" s="30">
        <f>B7+'Memory Map'!$B$10</f>
        <v>243716</v>
      </c>
      <c r="I7" s="7" t="str">
        <f t="shared" ref="I7:I19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114</v>
      </c>
      <c r="H8" s="30">
        <f>B8+'Memory Map'!$B$10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115</v>
      </c>
      <c r="H9" s="30">
        <f>B9+'Memory Map'!$B$10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119</v>
      </c>
      <c r="H10" s="30">
        <f>B10+'Memory Map'!$B$10</f>
        <v>243728</v>
      </c>
      <c r="I10" s="7" t="str">
        <f t="shared" si="1"/>
        <v>03B810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110</v>
      </c>
      <c r="H11" s="30">
        <f>B11+'Memory Map'!$B$10</f>
        <v>243732</v>
      </c>
      <c r="I11" s="7" t="str">
        <f t="shared" si="1"/>
        <v>03B814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111</v>
      </c>
      <c r="H12" s="30">
        <f>B12+'Memory Map'!$B$10</f>
        <v>243736</v>
      </c>
      <c r="I12" s="7" t="str">
        <f t="shared" si="1"/>
        <v>03B818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116</v>
      </c>
      <c r="H13" s="30">
        <f>B13+'Memory Map'!$B$10</f>
        <v>243740</v>
      </c>
      <c r="I13" s="7" t="str">
        <f t="shared" si="1"/>
        <v>03B81C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117</v>
      </c>
      <c r="H14" s="30">
        <f>B14+'Memory Map'!$B$10</f>
        <v>243741</v>
      </c>
      <c r="I14" s="7" t="str">
        <f t="shared" si="1"/>
        <v>03B81D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118</v>
      </c>
      <c r="H15" s="30">
        <f>B15+'Memory Map'!$B$10</f>
        <v>243742</v>
      </c>
      <c r="I15" s="7" t="str">
        <f t="shared" si="1"/>
        <v>03B81E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109</v>
      </c>
      <c r="H16" s="30">
        <f>B16+'Memory Map'!$B$10</f>
        <v>243756</v>
      </c>
      <c r="I16" s="7" t="str">
        <f t="shared" si="1"/>
        <v>03B82C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108</v>
      </c>
      <c r="H17" s="30">
        <f>B17+'Memory Map'!$B$10</f>
        <v>244736</v>
      </c>
      <c r="I17" s="7" t="str">
        <f t="shared" si="1"/>
        <v>03BC00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107</v>
      </c>
      <c r="H18" s="30">
        <f>B18+'Memory Map'!$B$10</f>
        <v>245248</v>
      </c>
      <c r="I18" s="7" t="str">
        <f t="shared" si="1"/>
        <v>03BE00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B19+'Memory Map'!$B$10</f>
        <v>245504</v>
      </c>
      <c r="I19" s="7" t="str">
        <f t="shared" si="1"/>
        <v>03BF00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"/>
  <sheetViews>
    <sheetView zoomScale="80" zoomScaleNormal="80" workbookViewId="0">
      <selection activeCell="C50" sqref="C5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123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1" si="0">DEC2HEX(B6,6)</f>
        <v>000000</v>
      </c>
      <c r="E6" s="7" t="str">
        <f t="shared" si="0"/>
        <v>000003</v>
      </c>
      <c r="F6" s="7"/>
      <c r="G6" s="8" t="s">
        <v>124</v>
      </c>
      <c r="H6" s="30">
        <f>B6+'Memory Map'!$B$13</f>
        <v>258048</v>
      </c>
      <c r="I6" s="7" t="str">
        <f>DEC2HEX(H6,6)</f>
        <v>03F000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128</v>
      </c>
      <c r="H7" s="30">
        <f>B7+'Memory Map'!$B$13</f>
        <v>258052</v>
      </c>
      <c r="I7" s="7" t="str">
        <f t="shared" ref="I7:I11" si="1">DEC2HEX(H7,6)</f>
        <v>03F004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160</v>
      </c>
      <c r="H8" s="30">
        <f>B8+'Memory Map'!$B$13</f>
        <v>258056</v>
      </c>
      <c r="I8" s="7" t="str">
        <f t="shared" si="1"/>
        <v>03F008</v>
      </c>
    </row>
    <row r="9" spans="1:9" ht="15.75" x14ac:dyDescent="0.25">
      <c r="A9" s="7">
        <v>128</v>
      </c>
      <c r="B9" s="7">
        <v>512</v>
      </c>
      <c r="C9" s="7">
        <f t="shared" ref="C9:C11" si="2">B9+A9-1</f>
        <v>639</v>
      </c>
      <c r="D9" s="7" t="str">
        <f t="shared" si="0"/>
        <v>000200</v>
      </c>
      <c r="E9" s="7" t="str">
        <f t="shared" si="0"/>
        <v>00027F</v>
      </c>
      <c r="F9" s="7"/>
      <c r="G9" s="8" t="s">
        <v>125</v>
      </c>
      <c r="H9" s="30">
        <f>B9+'Memory Map'!$B$13</f>
        <v>258560</v>
      </c>
      <c r="I9" s="7" t="str">
        <f t="shared" si="1"/>
        <v>03F200</v>
      </c>
    </row>
    <row r="10" spans="1:9" ht="15.75" x14ac:dyDescent="0.25">
      <c r="A10" s="7">
        <v>128</v>
      </c>
      <c r="B10" s="7">
        <v>1024</v>
      </c>
      <c r="C10" s="7">
        <f t="shared" si="2"/>
        <v>1151</v>
      </c>
      <c r="D10" s="7" t="str">
        <f t="shared" si="0"/>
        <v>000400</v>
      </c>
      <c r="E10" s="7" t="str">
        <f t="shared" si="0"/>
        <v>00047F</v>
      </c>
      <c r="F10" s="7"/>
      <c r="G10" s="8" t="s">
        <v>126</v>
      </c>
      <c r="H10" s="30">
        <f>B10+'Memory Map'!$B$13</f>
        <v>259072</v>
      </c>
      <c r="I10" s="7" t="str">
        <f t="shared" si="1"/>
        <v>03F400</v>
      </c>
    </row>
    <row r="11" spans="1:9" ht="15.75" x14ac:dyDescent="0.25">
      <c r="A11" s="7">
        <v>128</v>
      </c>
      <c r="B11" s="7">
        <f>1024+512</f>
        <v>1536</v>
      </c>
      <c r="C11" s="7">
        <f t="shared" si="2"/>
        <v>1663</v>
      </c>
      <c r="D11" s="7" t="str">
        <f t="shared" si="0"/>
        <v>000600</v>
      </c>
      <c r="E11" s="7" t="str">
        <f t="shared" si="0"/>
        <v>00067F</v>
      </c>
      <c r="F11" s="7"/>
      <c r="G11" s="8" t="s">
        <v>127</v>
      </c>
      <c r="H11" s="30">
        <f>B11+'Memory Map'!$B$13</f>
        <v>259584</v>
      </c>
      <c r="I11" s="7" t="str">
        <f t="shared" si="1"/>
        <v>03F600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zoomScale="80" zoomScaleNormal="80" workbookViewId="0">
      <selection activeCell="B20" sqref="B20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129</v>
      </c>
      <c r="I1" s="1" t="s">
        <v>130</v>
      </c>
    </row>
    <row r="2" spans="1:9" x14ac:dyDescent="0.25">
      <c r="A2" t="s">
        <v>131</v>
      </c>
      <c r="B2">
        <v>5</v>
      </c>
      <c r="D2" t="s">
        <v>142</v>
      </c>
      <c r="E2" s="37">
        <f>2^B2</f>
        <v>32</v>
      </c>
      <c r="F2" s="18" t="s">
        <v>145</v>
      </c>
    </row>
    <row r="3" spans="1:9" x14ac:dyDescent="0.25">
      <c r="A3" t="s">
        <v>132</v>
      </c>
      <c r="B3">
        <v>8</v>
      </c>
      <c r="D3" t="s">
        <v>136</v>
      </c>
      <c r="E3" s="37">
        <f t="shared" ref="E3:E6" si="0">2^B3</f>
        <v>256</v>
      </c>
      <c r="F3" s="18" t="s">
        <v>143</v>
      </c>
      <c r="H3">
        <v>32</v>
      </c>
      <c r="I3">
        <f>2^($B$2+B3)</f>
        <v>8192</v>
      </c>
    </row>
    <row r="4" spans="1:9" x14ac:dyDescent="0.25">
      <c r="A4" t="s">
        <v>133</v>
      </c>
      <c r="B4">
        <v>7</v>
      </c>
      <c r="D4" t="s">
        <v>137</v>
      </c>
      <c r="E4" s="37">
        <f t="shared" si="0"/>
        <v>128</v>
      </c>
      <c r="F4" s="18" t="s">
        <v>143</v>
      </c>
      <c r="H4">
        <v>32</v>
      </c>
      <c r="I4">
        <f t="shared" ref="I4:I7" si="1">2^($B$2+B4)</f>
        <v>4096</v>
      </c>
    </row>
    <row r="5" spans="1:9" x14ac:dyDescent="0.25">
      <c r="A5" t="s">
        <v>134</v>
      </c>
      <c r="B5" s="1">
        <v>7</v>
      </c>
      <c r="D5" t="s">
        <v>138</v>
      </c>
      <c r="E5" s="37">
        <f t="shared" si="0"/>
        <v>128</v>
      </c>
      <c r="F5" s="18" t="s">
        <v>143</v>
      </c>
      <c r="H5">
        <v>544</v>
      </c>
      <c r="I5">
        <f t="shared" si="1"/>
        <v>4096</v>
      </c>
    </row>
    <row r="6" spans="1:9" x14ac:dyDescent="0.25">
      <c r="A6" t="s">
        <v>135</v>
      </c>
      <c r="B6">
        <v>4</v>
      </c>
      <c r="D6" t="s">
        <v>139</v>
      </c>
      <c r="E6" s="37">
        <f t="shared" si="0"/>
        <v>16</v>
      </c>
      <c r="F6" s="18" t="s">
        <v>143</v>
      </c>
      <c r="H6">
        <v>304</v>
      </c>
      <c r="I6">
        <f t="shared" si="1"/>
        <v>512</v>
      </c>
    </row>
    <row r="7" spans="1:9" x14ac:dyDescent="0.25">
      <c r="A7" t="s">
        <v>141</v>
      </c>
      <c r="B7">
        <v>9</v>
      </c>
      <c r="D7" t="s">
        <v>140</v>
      </c>
      <c r="E7" s="37">
        <f t="shared" ref="E7" si="2">2^B7</f>
        <v>512</v>
      </c>
      <c r="F7" s="18" t="s">
        <v>144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2"/>
  <sheetViews>
    <sheetView workbookViewId="0">
      <selection activeCell="B2" sqref="B2"/>
    </sheetView>
  </sheetViews>
  <sheetFormatPr defaultRowHeight="15" x14ac:dyDescent="0.25"/>
  <cols>
    <col min="3" max="3" width="13" customWidth="1"/>
  </cols>
  <sheetData>
    <row r="2" spans="2:3" x14ac:dyDescent="0.25">
      <c r="B2" t="s">
        <v>161</v>
      </c>
      <c r="C2" t="e">
        <f>HEX2BIN(B2/2^11,7)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Memory Map</vt:lpstr>
      <vt:lpstr>USER</vt:lpstr>
      <vt:lpstr>Virtualization</vt:lpstr>
      <vt:lpstr>Hardware registers</vt:lpstr>
      <vt:lpstr>OLD Memory Map</vt:lpstr>
      <vt:lpstr>Copyright and license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cp:lastPrinted>2013-01-30T09:47:04Z</cp:lastPrinted>
  <dcterms:created xsi:type="dcterms:W3CDTF">2011-08-03T06:07:57Z</dcterms:created>
  <dcterms:modified xsi:type="dcterms:W3CDTF">2018-06-16T03:43:50Z</dcterms:modified>
</cp:coreProperties>
</file>