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375" windowWidth="1987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D17" i="1"/>
  <c r="E17" i="1"/>
  <c r="B17" i="1"/>
  <c r="C16" i="1"/>
  <c r="D16" i="1"/>
  <c r="E16" i="1"/>
  <c r="B16" i="1"/>
  <c r="C4" i="1"/>
  <c r="D4" i="1"/>
  <c r="B4" i="1"/>
  <c r="E4" i="1"/>
  <c r="E6" i="1" s="1"/>
  <c r="C15" i="1"/>
  <c r="D15" i="1"/>
  <c r="C22" i="1"/>
  <c r="D22" i="1"/>
  <c r="E22" i="1"/>
  <c r="B22" i="1"/>
  <c r="C13" i="1"/>
  <c r="D13" i="1"/>
  <c r="B13" i="1"/>
  <c r="C42" i="1"/>
  <c r="D42" i="1"/>
  <c r="E42" i="1"/>
  <c r="B42" i="1"/>
  <c r="C41" i="1"/>
  <c r="D41" i="1"/>
  <c r="E41" i="1"/>
  <c r="B41" i="1"/>
  <c r="C40" i="1"/>
  <c r="D40" i="1"/>
  <c r="E40" i="1"/>
  <c r="B40" i="1"/>
  <c r="C23" i="1"/>
  <c r="C32" i="1" s="1"/>
  <c r="C36" i="1" s="1"/>
  <c r="D23" i="1"/>
  <c r="E23" i="1"/>
  <c r="E32" i="1" s="1"/>
  <c r="E36" i="1" s="1"/>
  <c r="B23" i="1"/>
  <c r="B32" i="1" s="1"/>
  <c r="B36" i="1" s="1"/>
  <c r="C26" i="1"/>
  <c r="D26" i="1"/>
  <c r="E26" i="1"/>
  <c r="B26" i="1"/>
  <c r="C6" i="1"/>
  <c r="C7" i="1" s="1"/>
  <c r="D6" i="1"/>
  <c r="D7" i="1" s="1"/>
  <c r="B6" i="1"/>
  <c r="B7" i="1" s="1"/>
  <c r="E27" i="1"/>
  <c r="E28" i="1" s="1"/>
  <c r="E29" i="1"/>
  <c r="E33" i="1"/>
  <c r="E34" i="1" s="1"/>
  <c r="E35" i="1"/>
  <c r="C35" i="1"/>
  <c r="D35" i="1"/>
  <c r="B35" i="1"/>
  <c r="D32" i="1"/>
  <c r="D36" i="1" s="1"/>
  <c r="D33" i="1"/>
  <c r="D34" i="1" s="1"/>
  <c r="C33" i="1"/>
  <c r="C34" i="1" s="1"/>
  <c r="B33" i="1"/>
  <c r="B34" i="1" s="1"/>
  <c r="C27" i="1"/>
  <c r="C28" i="1" s="1"/>
  <c r="D27" i="1"/>
  <c r="D28" i="1" s="1"/>
  <c r="B27" i="1"/>
  <c r="B28" i="1" s="1"/>
  <c r="C29" i="1"/>
  <c r="D29" i="1"/>
  <c r="B29" i="1"/>
  <c r="E7" i="1" l="1"/>
  <c r="E15" i="1"/>
  <c r="B15" i="1"/>
</calcChain>
</file>

<file path=xl/sharedStrings.xml><?xml version="1.0" encoding="utf-8"?>
<sst xmlns="http://schemas.openxmlformats.org/spreadsheetml/2006/main" count="48" uniqueCount="42">
  <si>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</si>
  <si>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</si>
  <si>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</si>
  <si>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</si>
  <si>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</si>
  <si>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</si>
  <si>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</si>
  <si>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</si>
  <si>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</si>
  <si>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</si>
  <si>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</si>
  <si>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</si>
  <si>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</si>
  <si>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</si>
  <si>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offset</t>
  </si>
  <si>
    <t>Va</t>
  </si>
  <si>
    <t>Vb</t>
  </si>
  <si>
    <t>Vc</t>
  </si>
  <si>
    <t>Vd</t>
  </si>
  <si>
    <t>Ve</t>
  </si>
  <si>
    <t>last horizontal pixel on the full line</t>
  </si>
  <si>
    <t>beginning of horizontal front porch (Hsync begins)</t>
  </si>
  <si>
    <t>end of horizontal front porch (Hsync ends)</t>
  </si>
  <si>
    <t>last visible horizontal pixel</t>
  </si>
  <si>
    <t>last vertical pixel on the full screen</t>
  </si>
  <si>
    <t>beginning of vertical front porch (Vsync begins)</t>
  </si>
  <si>
    <t>end of vertical front porch (Vsync ends)</t>
  </si>
  <si>
    <t>last but one visible vertical pixel</t>
  </si>
  <si>
    <t>last vertical pixel less one</t>
  </si>
  <si>
    <t>Whole line (pixels)</t>
  </si>
  <si>
    <t>Whole frame (lines)</t>
  </si>
  <si>
    <t>Line refresh (kHz)</t>
  </si>
  <si>
    <t>Frame refesh (Hz)</t>
  </si>
  <si>
    <t>Rows (no interlace)</t>
  </si>
  <si>
    <t>Rows (interlace)</t>
  </si>
  <si>
    <t>VGA</t>
  </si>
  <si>
    <t>HD</t>
  </si>
  <si>
    <t>XGA</t>
  </si>
  <si>
    <t>SVGA</t>
  </si>
  <si>
    <t>VGA controller settings</t>
  </si>
  <si>
    <t>ROWS / COLS settings</t>
  </si>
  <si>
    <t>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</si>
</sst>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9" fontId="0" fillId="0" borderId="0" xfId="1" applyFon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workbookViewId="0">
      <selection activeCell="G16" sqref="G16"/>
    </sheetView>
  </sheetViews>
  <sheetFormatPr defaultRowHeight="15" x14ac:dyDescent="0.25"/>
  <cols>
    <col min="1" max="1" width="24.7109375" customWidth="1"/>
    <col min="2" max="4" width="12.42578125" customWidth="1"/>
    <col min="5" max="5" width="12.42578125" style="1" customWidth="1"/>
  </cols>
  <sheetData>
    <row r="1" spans="1:7" x14ac:dyDescent="0.25">
      <c r="B1" s="3" t="s">
        <v>35</v>
      </c>
      <c r="C1" s="3" t="s">
        <v>38</v>
      </c>
      <c r="D1" s="3" t="s">
        <v>37</v>
      </c>
      <c r="E1" s="3" t="s">
        <v>36</v>
      </c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50</v>
      </c>
      <c r="D3">
        <v>75</v>
      </c>
      <c r="E3">
        <v>150</v>
      </c>
    </row>
    <row r="4" spans="1:7" x14ac:dyDescent="0.25">
      <c r="A4" t="s">
        <v>29</v>
      </c>
      <c r="B4">
        <f>B14</f>
        <v>800</v>
      </c>
      <c r="C4">
        <f t="shared" ref="C4:D4" si="0">C14</f>
        <v>1040</v>
      </c>
      <c r="D4">
        <f t="shared" si="0"/>
        <v>1328</v>
      </c>
      <c r="E4">
        <f>E14</f>
        <v>2500</v>
      </c>
    </row>
    <row r="5" spans="1:7" x14ac:dyDescent="0.25">
      <c r="A5" t="s">
        <v>30</v>
      </c>
      <c r="B5">
        <v>527</v>
      </c>
      <c r="C5">
        <v>666</v>
      </c>
      <c r="D5">
        <v>806</v>
      </c>
      <c r="E5">
        <v>1135</v>
      </c>
    </row>
    <row r="6" spans="1:7" x14ac:dyDescent="0.25">
      <c r="A6" t="s">
        <v>31</v>
      </c>
      <c r="B6" s="2">
        <f>B3*1000/B4</f>
        <v>31.25</v>
      </c>
      <c r="C6" s="2">
        <f t="shared" ref="C6:E6" si="1">C3*1000/C4</f>
        <v>48.07692307692308</v>
      </c>
      <c r="D6" s="2">
        <f t="shared" si="1"/>
        <v>56.475903614457835</v>
      </c>
      <c r="E6" s="2">
        <f t="shared" si="1"/>
        <v>60</v>
      </c>
    </row>
    <row r="7" spans="1:7" x14ac:dyDescent="0.25">
      <c r="A7" t="s">
        <v>32</v>
      </c>
      <c r="B7" s="2">
        <f>1000*B6/B5</f>
        <v>59.297912713472485</v>
      </c>
      <c r="C7" s="2">
        <f t="shared" ref="C7:E7" si="2">1000*C6/C5</f>
        <v>72.187572187572187</v>
      </c>
      <c r="D7" s="2">
        <f t="shared" si="2"/>
        <v>70.069359323148674</v>
      </c>
      <c r="E7" s="2">
        <f t="shared" si="2"/>
        <v>52.863436123348016</v>
      </c>
    </row>
    <row r="9" spans="1:7" x14ac:dyDescent="0.25">
      <c r="A9" s="1" t="s">
        <v>5</v>
      </c>
      <c r="F9" t="s">
        <v>41</v>
      </c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  <c r="F10">
        <v>1920</v>
      </c>
    </row>
    <row r="11" spans="1:7" x14ac:dyDescent="0.25">
      <c r="A11" t="s">
        <v>1</v>
      </c>
      <c r="B11">
        <v>16</v>
      </c>
      <c r="C11">
        <v>56</v>
      </c>
      <c r="D11">
        <v>24</v>
      </c>
      <c r="E11">
        <v>50</v>
      </c>
      <c r="F11">
        <v>128</v>
      </c>
    </row>
    <row r="12" spans="1:7" x14ac:dyDescent="0.25">
      <c r="A12" t="s">
        <v>2</v>
      </c>
      <c r="B12">
        <v>96</v>
      </c>
      <c r="C12">
        <v>120</v>
      </c>
      <c r="D12">
        <v>136</v>
      </c>
      <c r="E12">
        <v>150</v>
      </c>
      <c r="F12">
        <v>350</v>
      </c>
    </row>
    <row r="13" spans="1:7" x14ac:dyDescent="0.25">
      <c r="A13" t="s">
        <v>3</v>
      </c>
      <c r="B13">
        <f>B14-SUM(B10:B12)</f>
        <v>48</v>
      </c>
      <c r="C13">
        <f t="shared" ref="C13:D13" si="3">C14-SUM(C10:C12)</f>
        <v>64</v>
      </c>
      <c r="D13">
        <f t="shared" si="3"/>
        <v>144</v>
      </c>
      <c r="E13">
        <v>148</v>
      </c>
      <c r="F13">
        <v>194</v>
      </c>
    </row>
    <row r="14" spans="1:7" x14ac:dyDescent="0.25">
      <c r="A14" t="s">
        <v>4</v>
      </c>
      <c r="B14">
        <v>800</v>
      </c>
      <c r="C14">
        <v>1040</v>
      </c>
      <c r="D14">
        <v>1328</v>
      </c>
      <c r="E14">
        <v>2500</v>
      </c>
      <c r="F14">
        <v>2592</v>
      </c>
    </row>
    <row r="15" spans="1:7" x14ac:dyDescent="0.25">
      <c r="B15" s="5">
        <f>B12/B6</f>
        <v>3.0720000000000001</v>
      </c>
      <c r="C15" s="5">
        <f t="shared" ref="C15:E15" si="4">C12/C6</f>
        <v>2.496</v>
      </c>
      <c r="D15" s="5">
        <f t="shared" si="4"/>
        <v>2.4081066666666664</v>
      </c>
      <c r="E15" s="5">
        <f t="shared" si="4"/>
        <v>2.5</v>
      </c>
    </row>
    <row r="16" spans="1:7" x14ac:dyDescent="0.25">
      <c r="B16" s="5">
        <f>B14/B10</f>
        <v>1.25</v>
      </c>
      <c r="C16" s="5">
        <f t="shared" ref="C16:E16" si="5">C14/C10</f>
        <v>1.3</v>
      </c>
      <c r="D16" s="5">
        <f t="shared" si="5"/>
        <v>1.296875</v>
      </c>
      <c r="E16" s="5">
        <f t="shared" si="5"/>
        <v>1.3020833333333333</v>
      </c>
      <c r="G16" s="1"/>
    </row>
    <row r="17" spans="1:7" x14ac:dyDescent="0.25">
      <c r="B17" s="6">
        <f>B11/B10</f>
        <v>2.5000000000000001E-2</v>
      </c>
      <c r="C17" s="6">
        <f>C11/C10</f>
        <v>7.0000000000000007E-2</v>
      </c>
      <c r="D17" s="6">
        <f>D11/D10</f>
        <v>2.34375E-2</v>
      </c>
      <c r="E17" s="6">
        <f>E11/E10</f>
        <v>2.6041666666666668E-2</v>
      </c>
      <c r="G17" s="1"/>
    </row>
    <row r="18" spans="1:7" x14ac:dyDescent="0.25">
      <c r="A18" s="1" t="s">
        <v>6</v>
      </c>
      <c r="G18" s="1"/>
    </row>
    <row r="19" spans="1:7" x14ac:dyDescent="0.25">
      <c r="A19" t="s">
        <v>0</v>
      </c>
      <c r="B19">
        <v>480</v>
      </c>
      <c r="C19">
        <v>600</v>
      </c>
      <c r="D19">
        <v>768</v>
      </c>
      <c r="E19">
        <v>1080</v>
      </c>
    </row>
    <row r="20" spans="1:7" x14ac:dyDescent="0.25">
      <c r="A20" t="s">
        <v>1</v>
      </c>
      <c r="B20">
        <v>10</v>
      </c>
      <c r="C20">
        <v>37</v>
      </c>
      <c r="D20">
        <v>3</v>
      </c>
      <c r="E20">
        <v>1</v>
      </c>
    </row>
    <row r="21" spans="1:7" x14ac:dyDescent="0.25">
      <c r="A21" t="s">
        <v>2</v>
      </c>
      <c r="B21">
        <v>2</v>
      </c>
      <c r="C21">
        <v>6</v>
      </c>
      <c r="D21">
        <v>6</v>
      </c>
      <c r="E21">
        <v>3</v>
      </c>
    </row>
    <row r="22" spans="1:7" x14ac:dyDescent="0.25">
      <c r="A22" t="s">
        <v>3</v>
      </c>
      <c r="B22">
        <f>B23-SUM(B19:B21)</f>
        <v>35</v>
      </c>
      <c r="C22">
        <f t="shared" ref="C22:E22" si="6">C23-SUM(C19:C21)</f>
        <v>23</v>
      </c>
      <c r="D22">
        <f t="shared" si="6"/>
        <v>29</v>
      </c>
      <c r="E22">
        <f t="shared" si="6"/>
        <v>51</v>
      </c>
    </row>
    <row r="23" spans="1:7" x14ac:dyDescent="0.25">
      <c r="A23" t="s">
        <v>4</v>
      </c>
      <c r="B23">
        <f>B5</f>
        <v>527</v>
      </c>
      <c r="C23">
        <f t="shared" ref="C23:E23" si="7">C5</f>
        <v>666</v>
      </c>
      <c r="D23">
        <f t="shared" si="7"/>
        <v>806</v>
      </c>
      <c r="E23">
        <f t="shared" si="7"/>
        <v>1135</v>
      </c>
    </row>
    <row r="24" spans="1:7" x14ac:dyDescent="0.25">
      <c r="E24"/>
    </row>
    <row r="25" spans="1:7" x14ac:dyDescent="0.25">
      <c r="A25" s="1" t="s">
        <v>39</v>
      </c>
      <c r="E25"/>
    </row>
    <row r="26" spans="1:7" x14ac:dyDescent="0.25">
      <c r="A26" s="4" t="s">
        <v>10</v>
      </c>
      <c r="B26">
        <f>B14-1</f>
        <v>799</v>
      </c>
      <c r="C26">
        <f>C14-1</f>
        <v>1039</v>
      </c>
      <c r="D26">
        <f>D14-1</f>
        <v>1327</v>
      </c>
      <c r="E26">
        <f>E14-1</f>
        <v>2499</v>
      </c>
      <c r="G26" t="s">
        <v>20</v>
      </c>
    </row>
    <row r="27" spans="1:7" x14ac:dyDescent="0.25">
      <c r="A27" s="4" t="s">
        <v>11</v>
      </c>
      <c r="B27">
        <f>B10+B11+B30</f>
        <v>656</v>
      </c>
      <c r="C27">
        <f>C10+C11+C30</f>
        <v>856</v>
      </c>
      <c r="D27">
        <f>D10+D11+D30</f>
        <v>1048</v>
      </c>
      <c r="E27">
        <f>E10+E11+E30</f>
        <v>1970</v>
      </c>
      <c r="G27" t="s">
        <v>21</v>
      </c>
    </row>
    <row r="28" spans="1:7" x14ac:dyDescent="0.25">
      <c r="A28" s="4" t="s">
        <v>12</v>
      </c>
      <c r="B28">
        <f>B27+B12</f>
        <v>752</v>
      </c>
      <c r="C28">
        <f>C27+C12</f>
        <v>976</v>
      </c>
      <c r="D28">
        <f>D27+D12</f>
        <v>1184</v>
      </c>
      <c r="E28">
        <f>E27+E12</f>
        <v>2120</v>
      </c>
      <c r="G28" t="s">
        <v>22</v>
      </c>
    </row>
    <row r="29" spans="1:7" x14ac:dyDescent="0.25">
      <c r="A29" s="4" t="s">
        <v>13</v>
      </c>
      <c r="B29">
        <f>B10-1</f>
        <v>639</v>
      </c>
      <c r="C29">
        <f>C10-1</f>
        <v>799</v>
      </c>
      <c r="D29">
        <f>D10-1</f>
        <v>1023</v>
      </c>
      <c r="E29">
        <f>E10-1</f>
        <v>1919</v>
      </c>
      <c r="G29" t="s">
        <v>23</v>
      </c>
    </row>
    <row r="30" spans="1:7" x14ac:dyDescent="0.25">
      <c r="A30" s="4" t="s">
        <v>14</v>
      </c>
      <c r="B30">
        <v>0</v>
      </c>
      <c r="C30">
        <v>0</v>
      </c>
      <c r="D30">
        <v>0</v>
      </c>
      <c r="E30">
        <v>0</v>
      </c>
    </row>
    <row r="32" spans="1:7" x14ac:dyDescent="0.25">
      <c r="A32" s="4" t="s">
        <v>15</v>
      </c>
      <c r="B32">
        <f>B23</f>
        <v>527</v>
      </c>
      <c r="C32">
        <f>C23</f>
        <v>666</v>
      </c>
      <c r="D32">
        <f>D23</f>
        <v>806</v>
      </c>
      <c r="E32">
        <f>E23</f>
        <v>1135</v>
      </c>
      <c r="G32" t="s">
        <v>24</v>
      </c>
    </row>
    <row r="33" spans="1:7" x14ac:dyDescent="0.25">
      <c r="A33" s="4" t="s">
        <v>16</v>
      </c>
      <c r="B33">
        <f>B19+B20+B37</f>
        <v>490</v>
      </c>
      <c r="C33">
        <f>C19+C20+C37</f>
        <v>637</v>
      </c>
      <c r="D33">
        <f>D19+D20+D37</f>
        <v>771</v>
      </c>
      <c r="E33">
        <f>E19+E20+E37</f>
        <v>1081</v>
      </c>
      <c r="G33" t="s">
        <v>25</v>
      </c>
    </row>
    <row r="34" spans="1:7" x14ac:dyDescent="0.25">
      <c r="A34" s="4" t="s">
        <v>17</v>
      </c>
      <c r="B34">
        <f>B33+B21</f>
        <v>492</v>
      </c>
      <c r="C34">
        <f>C33+C21</f>
        <v>643</v>
      </c>
      <c r="D34">
        <f>D33+D21</f>
        <v>777</v>
      </c>
      <c r="E34">
        <f>E33+E21</f>
        <v>1084</v>
      </c>
      <c r="G34" t="s">
        <v>26</v>
      </c>
    </row>
    <row r="35" spans="1:7" x14ac:dyDescent="0.25">
      <c r="A35" s="4" t="s">
        <v>18</v>
      </c>
      <c r="B35">
        <f>B19-2</f>
        <v>478</v>
      </c>
      <c r="C35">
        <f>C19-2</f>
        <v>598</v>
      </c>
      <c r="D35">
        <f>D19-2</f>
        <v>766</v>
      </c>
      <c r="E35">
        <f>E19-2</f>
        <v>1078</v>
      </c>
      <c r="G35" t="s">
        <v>27</v>
      </c>
    </row>
    <row r="36" spans="1:7" x14ac:dyDescent="0.25">
      <c r="A36" s="4" t="s">
        <v>19</v>
      </c>
      <c r="B36">
        <f>B32-1</f>
        <v>526</v>
      </c>
      <c r="C36">
        <f t="shared" ref="C36:D36" si="8">C32-1</f>
        <v>665</v>
      </c>
      <c r="D36">
        <f t="shared" si="8"/>
        <v>805</v>
      </c>
      <c r="E36">
        <f t="shared" ref="E36" si="9">E32-1</f>
        <v>1134</v>
      </c>
      <c r="G36" t="s">
        <v>28</v>
      </c>
    </row>
    <row r="37" spans="1:7" x14ac:dyDescent="0.25">
      <c r="A37" s="4" t="s">
        <v>14</v>
      </c>
      <c r="B37">
        <v>0</v>
      </c>
      <c r="C37">
        <v>0</v>
      </c>
      <c r="D37">
        <v>0</v>
      </c>
      <c r="E37">
        <v>0</v>
      </c>
    </row>
    <row r="39" spans="1:7" x14ac:dyDescent="0.25">
      <c r="A39" s="1" t="s">
        <v>40</v>
      </c>
    </row>
    <row r="40" spans="1:7" x14ac:dyDescent="0.25">
      <c r="A40" t="s">
        <v>9</v>
      </c>
      <c r="B40">
        <f>B10/8</f>
        <v>80</v>
      </c>
      <c r="C40">
        <f>C10/8</f>
        <v>100</v>
      </c>
      <c r="D40">
        <f>D10/8</f>
        <v>128</v>
      </c>
      <c r="E40">
        <f>E10/8</f>
        <v>240</v>
      </c>
    </row>
    <row r="41" spans="1:7" x14ac:dyDescent="0.25">
      <c r="A41" t="s">
        <v>33</v>
      </c>
      <c r="B41">
        <f>B19/8</f>
        <v>60</v>
      </c>
      <c r="C41">
        <f>C19/8</f>
        <v>75</v>
      </c>
      <c r="D41">
        <f>D19/8</f>
        <v>96</v>
      </c>
      <c r="E41">
        <f>E19/8</f>
        <v>135</v>
      </c>
    </row>
    <row r="42" spans="1:7" x14ac:dyDescent="0.25">
      <c r="A42" t="s">
        <v>34</v>
      </c>
      <c r="B42">
        <f>ROUNDDOWN(B19/10,0)</f>
        <v>48</v>
      </c>
      <c r="C42">
        <f>ROUNDDOWN(C19/10,0)</f>
        <v>60</v>
      </c>
      <c r="D42">
        <f>ROUNDDOWN(D19/10,0)</f>
        <v>76</v>
      </c>
      <c r="E42">
        <f>ROUNDDOWN(E19/10,0)</f>
        <v>108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2013-12-28T01:43:26Z</dcterms:created>
  <dcterms:modified xsi:type="dcterms:W3CDTF">2015-06-27T10:27:06Z</dcterms:modified>
</cp:coreProperties>
</file>