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D:\Temp\Учёба\Домашнее Задание\Аналитика Big_Data\ДЗ_3\"/>
    </mc:Choice>
  </mc:AlternateContent>
  <xr:revisionPtr revIDLastSave="0" documentId="13_ncr:1_{EF107C09-3F1A-4329-A3B9-5E38DEFF48CE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patient_Log" sheetId="1" r:id="rId1"/>
    <sheet name="diagnostic_procedures" sheetId="7" r:id="rId2"/>
    <sheet name="medical_procedure" sheetId="8" r:id="rId3"/>
    <sheet name="address" sheetId="2" r:id="rId4"/>
    <sheet name="diagnostics" sheetId="9" r:id="rId5"/>
    <sheet name="operations" sheetId="12" r:id="rId6"/>
    <sheet name="data" sheetId="4" r:id="rId7"/>
  </sheets>
  <definedNames>
    <definedName name="_xlcn.WorksheetConnection_dataschema.xlsxaccess1" hidden="1">access[]</definedName>
    <definedName name="_xlcn.WorksheetConnection_dataschema.xlsxaddress1" hidden="1">address[]</definedName>
    <definedName name="_xlcn.WorksheetConnection_dataschema.xlsxadministrative_region1" hidden="1">administrative_region[]</definedName>
    <definedName name="_xlcn.WorksheetConnection_dataschema.xlsxdiagnostic_procedure1" hidden="1">diagnostic_procedure[]</definedName>
    <definedName name="_xlcn.WorksheetConnection_dataschema.xlsxdiagnostics1" hidden="1">diagnostics[]</definedName>
    <definedName name="_xlcn.WorksheetConnection_dataschema.xlsxgender1" hidden="1">gender[]</definedName>
    <definedName name="_xlcn.WorksheetConnection_dataschema.xlsxmethod1" hidden="1">method[]</definedName>
    <definedName name="_xlcn.WorksheetConnection_dataschema.xlsxnurse1" hidden="1">nurse[]</definedName>
    <definedName name="_xlcn.WorksheetConnection_dataschema.xlsxoperations1" hidden="1">operations[]</definedName>
    <definedName name="_xlcn.WorksheetConnection_dataschema.xlsxPatient_Log1" hidden="1">Patient_Log[]</definedName>
    <definedName name="_xlcn.WorksheetConnection_dataschema.xlsxresult1" hidden="1">result[]</definedName>
    <definedName name="_xlcn.WorksheetConnection_dataschema.xlsxsten_loc1" hidden="1">sten_loc[]</definedName>
    <definedName name="_xlcn.WorksheetConnection_dataschema.xlsxsurgeon1" hidden="1">surgeon[]</definedName>
    <definedName name="_xlcn.WorksheetConnection_log_patients_schema.xlsxmedical_procedure1" hidden="1">medical_procedure[]</definedName>
    <definedName name="_xlnm._FilterDatabase" localSheetId="3" hidden="1">address!$E$2:$R$2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" name="Calendar" connection="Подключение"/>
          <x15:modelTable id="medical_procedure" name="medical_procedure" connection="WorksheetConnection_log_patients_schema.xlsx!medical_procedure"/>
          <x15:modelTable id="surgeon" name="surgeon" connection="WorksheetConnection_data schema.xlsx!surgeon"/>
          <x15:modelTable id="sten_loc" name="sten_loc" connection="WorksheetConnection_data schema.xlsx!sten_loc"/>
          <x15:modelTable id="result" name="result" connection="WorksheetConnection_data schema.xlsx!result"/>
          <x15:modelTable id="Patient_Log" name="Patient_Log" connection="WorksheetConnection_data schema.xlsx!Patient_Log"/>
          <x15:modelTable id="operations" name="operations" connection="WorksheetConnection_data schema.xlsx!operations"/>
          <x15:modelTable id="nurse" name="nurse" connection="WorksheetConnection_data schema.xlsx!nurse"/>
          <x15:modelTable id="method" name="method" connection="WorksheetConnection_data schema.xlsx!method"/>
          <x15:modelTable id="gender" name="gender" connection="WorksheetConnection_data schema.xlsx!gender"/>
          <x15:modelTable id="diagnostics" name="diagnostics" connection="WorksheetConnection_data schema.xlsx!diagnostics"/>
          <x15:modelTable id="diagnostic_procedure" name="diagnostic_procedure" connection="WorksheetConnection_data schema.xlsx!diagnostic_procedure"/>
          <x15:modelTable id="administrative_region" name="administrative_region" connection="WorksheetConnection_data schema.xlsx!administrative_region"/>
          <x15:modelTable id="address" name="address" connection="WorksheetConnection_data schema.xlsx!address"/>
          <x15:modelTable id="access" name="access" connection="WorksheetConnection_data schema.xlsx!access"/>
        </x15:modelTables>
        <x15:modelRelationships>
          <x15:modelRelationship fromTable="diagnostic_procedure" fromColumn="patient_id" toTable="Patient_Log" toColumn="patient_id"/>
          <x15:modelRelationship fromTable="diagnostic_procedure" fromColumn="Дата" toTable="Calendar" toColumn="Date"/>
          <x15:modelRelationship fromTable="address" fromColumn="patient_id" toTable="Patient_Log" toColumn="patient_id"/>
          <x15:modelRelationship fromTable="medical_procedure" fromColumn="Дата" toTable="Calendar" toColumn="Date"/>
          <x15:modelRelationship fromTable="medical_procedure" fromColumn="patient_id" toTable="Patient_Log" toColumn="patien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2" l="1"/>
  <c r="H4" i="8"/>
  <c r="E7" i="7"/>
  <c r="I7" i="1"/>
  <c r="I2" i="1"/>
  <c r="I3" i="1"/>
  <c r="I4" i="1"/>
  <c r="I5" i="1"/>
  <c r="I6" i="1"/>
  <c r="H2" i="2" l="1" a="1"/>
  <c r="H2" i="2" s="1"/>
  <c r="L1" i="2"/>
  <c r="U2" i="8" a="1"/>
  <c r="U2" i="8" s="1"/>
  <c r="Y1" i="8"/>
  <c r="H2" i="8"/>
  <c r="H3" i="8"/>
  <c r="J2" i="7" a="1"/>
  <c r="J2" i="7" s="1"/>
  <c r="N1" i="7"/>
  <c r="L2" i="1" l="1" a="1"/>
  <c r="L2" i="1" s="1"/>
  <c r="E6" i="7"/>
  <c r="N2" i="4"/>
  <c r="N3" i="4"/>
  <c r="N4" i="4"/>
  <c r="N5" i="4"/>
  <c r="N6" i="4"/>
  <c r="K3" i="4"/>
  <c r="K4" i="4"/>
  <c r="K5" i="4"/>
  <c r="K6" i="4"/>
  <c r="K7" i="4"/>
  <c r="K8" i="4"/>
  <c r="K9" i="4"/>
  <c r="K10" i="4"/>
  <c r="K2" i="4"/>
  <c r="D5" i="2"/>
  <c r="E3" i="7"/>
  <c r="E4" i="7"/>
  <c r="E2" i="7"/>
  <c r="E5" i="7" l="1"/>
  <c r="D2" i="2"/>
  <c r="D3" i="2"/>
  <c r="D4" i="2"/>
  <c r="P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C0549D-FCE5-406D-BE96-4AD9A798146E}" keepAlive="1" name="ThisWorkbookDataModel" description="Модель данных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946C95A-4810-4ABB-B5D1-820547F85952}" name="WorksheetConnection_data schema.xlsx!access" type="102" refreshedVersion="7" minRefreshableVersion="5">
    <extLst>
      <ext xmlns:x15="http://schemas.microsoft.com/office/spreadsheetml/2010/11/main" uri="{DE250136-89BD-433C-8126-D09CA5730AF9}">
        <x15:connection id="access">
          <x15:rangePr sourceName="_xlcn.WorksheetConnection_dataschema.xlsxaccess1"/>
        </x15:connection>
      </ext>
    </extLst>
  </connection>
  <connection id="3" xr16:uid="{7A872B71-FF90-42C2-9975-C342CBD8FD11}" name="WorksheetConnection_data schema.xlsx!address" type="102" refreshedVersion="7" minRefreshableVersion="5">
    <extLst>
      <ext xmlns:x15="http://schemas.microsoft.com/office/spreadsheetml/2010/11/main" uri="{DE250136-89BD-433C-8126-D09CA5730AF9}">
        <x15:connection id="address">
          <x15:rangePr sourceName="_xlcn.WorksheetConnection_dataschema.xlsxaddress1"/>
        </x15:connection>
      </ext>
    </extLst>
  </connection>
  <connection id="4" xr16:uid="{E67727F0-B15D-4408-B14D-D3718E886185}" name="WorksheetConnection_data schema.xlsx!administrative_region" type="102" refreshedVersion="7" minRefreshableVersion="5">
    <extLst>
      <ext xmlns:x15="http://schemas.microsoft.com/office/spreadsheetml/2010/11/main" uri="{DE250136-89BD-433C-8126-D09CA5730AF9}">
        <x15:connection id="administrative_region">
          <x15:rangePr sourceName="_xlcn.WorksheetConnection_dataschema.xlsxadministrative_region1"/>
        </x15:connection>
      </ext>
    </extLst>
  </connection>
  <connection id="5" xr16:uid="{21481F12-A994-4C6C-B679-C4D1750CD4CB}" name="WorksheetConnection_data schema.xlsx!diagnostic_procedure" type="102" refreshedVersion="7" minRefreshableVersion="5">
    <extLst>
      <ext xmlns:x15="http://schemas.microsoft.com/office/spreadsheetml/2010/11/main" uri="{DE250136-89BD-433C-8126-D09CA5730AF9}">
        <x15:connection id="diagnostic_procedure">
          <x15:rangePr sourceName="_xlcn.WorksheetConnection_dataschema.xlsxdiagnostic_procedure1"/>
        </x15:connection>
      </ext>
    </extLst>
  </connection>
  <connection id="6" xr16:uid="{4DC5336C-40C1-435D-84F6-15F341AD4AEF}" name="WorksheetConnection_data schema.xlsx!diagnostics" type="102" refreshedVersion="7" minRefreshableVersion="5">
    <extLst>
      <ext xmlns:x15="http://schemas.microsoft.com/office/spreadsheetml/2010/11/main" uri="{DE250136-89BD-433C-8126-D09CA5730AF9}">
        <x15:connection id="diagnostics">
          <x15:rangePr sourceName="_xlcn.WorksheetConnection_dataschema.xlsxdiagnostics1"/>
        </x15:connection>
      </ext>
    </extLst>
  </connection>
  <connection id="7" xr16:uid="{A1C0DE1D-730E-48EF-BBCC-D38F974D02E5}" name="WorksheetConnection_data schema.xlsx!gender" type="102" refreshedVersion="7" minRefreshableVersion="5">
    <extLst>
      <ext xmlns:x15="http://schemas.microsoft.com/office/spreadsheetml/2010/11/main" uri="{DE250136-89BD-433C-8126-D09CA5730AF9}">
        <x15:connection id="gender">
          <x15:rangePr sourceName="_xlcn.WorksheetConnection_dataschema.xlsxgender1"/>
        </x15:connection>
      </ext>
    </extLst>
  </connection>
  <connection id="8" xr16:uid="{3C2DC284-3E96-4399-901D-24FB2CDF1114}" name="WorksheetConnection_data schema.xlsx!method" type="102" refreshedVersion="7" minRefreshableVersion="5">
    <extLst>
      <ext xmlns:x15="http://schemas.microsoft.com/office/spreadsheetml/2010/11/main" uri="{DE250136-89BD-433C-8126-D09CA5730AF9}">
        <x15:connection id="method">
          <x15:rangePr sourceName="_xlcn.WorksheetConnection_dataschema.xlsxmethod1"/>
        </x15:connection>
      </ext>
    </extLst>
  </connection>
  <connection id="9" xr16:uid="{30037CE9-B669-4A4C-90E7-12E7FFF36EBF}" name="WorksheetConnection_data schema.xlsx!nurse" type="102" refreshedVersion="7" minRefreshableVersion="5">
    <extLst>
      <ext xmlns:x15="http://schemas.microsoft.com/office/spreadsheetml/2010/11/main" uri="{DE250136-89BD-433C-8126-D09CA5730AF9}">
        <x15:connection id="nurse">
          <x15:rangePr sourceName="_xlcn.WorksheetConnection_dataschema.xlsxnurse1"/>
        </x15:connection>
      </ext>
    </extLst>
  </connection>
  <connection id="10" xr16:uid="{4AECE843-A7DA-4E39-9708-6F5AAFBBDBFA}" name="WorksheetConnection_data schema.xlsx!operations" type="102" refreshedVersion="7" minRefreshableVersion="5">
    <extLst>
      <ext xmlns:x15="http://schemas.microsoft.com/office/spreadsheetml/2010/11/main" uri="{DE250136-89BD-433C-8126-D09CA5730AF9}">
        <x15:connection id="operations">
          <x15:rangePr sourceName="_xlcn.WorksheetConnection_dataschema.xlsxoperations1"/>
        </x15:connection>
      </ext>
    </extLst>
  </connection>
  <connection id="11" xr16:uid="{956E66CB-8C45-4F82-81C4-8062FC95AFC3}" name="WorksheetConnection_data schema.xlsx!Patient_Log" type="102" refreshedVersion="7" minRefreshableVersion="5">
    <extLst>
      <ext xmlns:x15="http://schemas.microsoft.com/office/spreadsheetml/2010/11/main" uri="{DE250136-89BD-433C-8126-D09CA5730AF9}">
        <x15:connection id="Patient_Log">
          <x15:rangePr sourceName="_xlcn.WorksheetConnection_dataschema.xlsxPatient_Log1"/>
        </x15:connection>
      </ext>
    </extLst>
  </connection>
  <connection id="12" xr16:uid="{4537AAFF-1BDB-4422-87FA-2790E862B613}" name="WorksheetConnection_data schema.xlsx!result" type="102" refreshedVersion="7" minRefreshableVersion="5">
    <extLst>
      <ext xmlns:x15="http://schemas.microsoft.com/office/spreadsheetml/2010/11/main" uri="{DE250136-89BD-433C-8126-D09CA5730AF9}">
        <x15:connection id="result">
          <x15:rangePr sourceName="_xlcn.WorksheetConnection_dataschema.xlsxresult1"/>
        </x15:connection>
      </ext>
    </extLst>
  </connection>
  <connection id="13" xr16:uid="{836D792C-A630-4447-A4EC-F8447EC7184D}" name="WorksheetConnection_data schema.xlsx!sten_loc" type="102" refreshedVersion="7" minRefreshableVersion="5">
    <extLst>
      <ext xmlns:x15="http://schemas.microsoft.com/office/spreadsheetml/2010/11/main" uri="{DE250136-89BD-433C-8126-D09CA5730AF9}">
        <x15:connection id="sten_loc">
          <x15:rangePr sourceName="_xlcn.WorksheetConnection_dataschema.xlsxsten_loc1"/>
        </x15:connection>
      </ext>
    </extLst>
  </connection>
  <connection id="14" xr16:uid="{978EE10A-EAF6-4EEA-9889-6E1897CE5BD4}" name="WorksheetConnection_data schema.xlsx!surgeon" type="102" refreshedVersion="7" minRefreshableVersion="5">
    <extLst>
      <ext xmlns:x15="http://schemas.microsoft.com/office/spreadsheetml/2010/11/main" uri="{DE250136-89BD-433C-8126-D09CA5730AF9}">
        <x15:connection id="surgeon">
          <x15:rangePr sourceName="_xlcn.WorksheetConnection_dataschema.xlsxsurgeon1"/>
        </x15:connection>
      </ext>
    </extLst>
  </connection>
  <connection id="15" xr16:uid="{5C524D20-30A5-4FCC-9CE1-646AB7C83A76}" name="WorksheetConnection_log_patients_schema.xlsx!medical_procedure" type="102" refreshedVersion="7" minRefreshableVersion="5">
    <extLst>
      <ext xmlns:x15="http://schemas.microsoft.com/office/spreadsheetml/2010/11/main" uri="{DE250136-89BD-433C-8126-D09CA5730AF9}">
        <x15:connection id="medical_procedure">
          <x15:rangePr sourceName="_xlcn.WorksheetConnection_log_patients_schema.xlsxmedical_procedure1"/>
        </x15:connection>
      </ext>
    </extLst>
  </connection>
  <connection id="16" xr16:uid="{6750C898-D5AE-4284-AC98-D8D645C7BB0B}" keepAlive="1" name="Запрос — medical_procedure" description="Соединение с запросом &quot;medical_procedure&quot; в книге." type="5" refreshedVersion="0" background="1">
    <dbPr connection="Provider=Microsoft.Mashup.OleDb.1;Data Source=$Workbook$;Location=medical_procedure;Extended Properties=&quot;&quot;" command="SELECT * FROM [medical_procedure]"/>
  </connection>
  <connection id="17" xr16:uid="{2B6FA641-3BE4-4DE2-A2A9-18AD1A730E78}" name="Подключение" type="104" refreshedVersion="0" background="1">
    <extLst>
      <ext xmlns:x15="http://schemas.microsoft.com/office/spreadsheetml/2010/11/main" uri="{DE250136-89BD-433C-8126-D09CA5730AF9}">
        <x15:connection id="Calendar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<sst xmlns="http://schemas.openxmlformats.org/spreadsheetml/2006/main" count="547" uniqueCount="295">
  <si>
    <t>first_name</t>
  </si>
  <si>
    <t>last_name</t>
  </si>
  <si>
    <t>middle_name</t>
  </si>
  <si>
    <t>date_of_birth</t>
  </si>
  <si>
    <t>history_number</t>
  </si>
  <si>
    <t>date</t>
  </si>
  <si>
    <t>Атрибут</t>
  </si>
  <si>
    <t>Комментарий</t>
  </si>
  <si>
    <t>int8</t>
  </si>
  <si>
    <t>serial4</t>
  </si>
  <si>
    <t>varchar(30)</t>
  </si>
  <si>
    <t>varchar(20)</t>
  </si>
  <si>
    <t>Python_type</t>
  </si>
  <si>
    <t>SQL_type</t>
  </si>
  <si>
    <t>str</t>
  </si>
  <si>
    <t>int2</t>
  </si>
  <si>
    <t>int32</t>
  </si>
  <si>
    <t>int4</t>
  </si>
  <si>
    <t>Имя пациента</t>
  </si>
  <si>
    <t>Фамилие пациента</t>
  </si>
  <si>
    <t>Отчество пацента</t>
  </si>
  <si>
    <t>Дата рождения</t>
  </si>
  <si>
    <t>Район прописки (проживания) пациента</t>
  </si>
  <si>
    <t>Номер истории</t>
  </si>
  <si>
    <t>gender</t>
  </si>
  <si>
    <t>gender_id</t>
  </si>
  <si>
    <t>not_null</t>
  </si>
  <si>
    <t>True</t>
  </si>
  <si>
    <t>False</t>
  </si>
  <si>
    <t>Большесельский район</t>
  </si>
  <si>
    <t>Борисоглебский район</t>
  </si>
  <si>
    <t>Брейтовский район</t>
  </si>
  <si>
    <t>Гаврилов-Ямский район</t>
  </si>
  <si>
    <t>Даниловский район</t>
  </si>
  <si>
    <t>Любимский район</t>
  </si>
  <si>
    <t>Мышкинский район</t>
  </si>
  <si>
    <t>Некоузский район</t>
  </si>
  <si>
    <t>Некрасовский район</t>
  </si>
  <si>
    <t>Первомайский район</t>
  </si>
  <si>
    <t>Переславский район</t>
  </si>
  <si>
    <t>Пошехонский район</t>
  </si>
  <si>
    <t>Ростовский район</t>
  </si>
  <si>
    <t>Рыбинский район</t>
  </si>
  <si>
    <t>Тутаевский район</t>
  </si>
  <si>
    <t>Угличский район</t>
  </si>
  <si>
    <t>Ярославский район</t>
  </si>
  <si>
    <t>Пол</t>
  </si>
  <si>
    <t>patient_id</t>
  </si>
  <si>
    <t>Ярославль</t>
  </si>
  <si>
    <t>Москва</t>
  </si>
  <si>
    <t>Тутаев</t>
  </si>
  <si>
    <t>Рыбинск</t>
  </si>
  <si>
    <t>Мышкин</t>
  </si>
  <si>
    <t>Углич</t>
  </si>
  <si>
    <t>Санкт-Петербург</t>
  </si>
  <si>
    <t>Иной</t>
  </si>
  <si>
    <t>street</t>
  </si>
  <si>
    <t>Петрович</t>
  </si>
  <si>
    <t>Иван</t>
  </si>
  <si>
    <t xml:space="preserve">Василий </t>
  </si>
  <si>
    <t xml:space="preserve">Иванов </t>
  </si>
  <si>
    <t>Петров</t>
  </si>
  <si>
    <t>Иванович</t>
  </si>
  <si>
    <t>Марина</t>
  </si>
  <si>
    <t>Шпак</t>
  </si>
  <si>
    <t>Сергеевна</t>
  </si>
  <si>
    <t>male</t>
  </si>
  <si>
    <t>female</t>
  </si>
  <si>
    <t>non–conforming</t>
  </si>
  <si>
    <t>administrative_region</t>
  </si>
  <si>
    <t>fhone</t>
  </si>
  <si>
    <t>procedure_id</t>
  </si>
  <si>
    <t>operation_id</t>
  </si>
  <si>
    <t>ID пациента</t>
  </si>
  <si>
    <t>Коронарография</t>
  </si>
  <si>
    <t>A06.10.006</t>
  </si>
  <si>
    <t>A06.10.006.002</t>
  </si>
  <si>
    <t>A16.12.004.009</t>
  </si>
  <si>
    <t>A16.12.026.012</t>
  </si>
  <si>
    <t>A16.12.003</t>
  </si>
  <si>
    <t>A16.12.028.017</t>
  </si>
  <si>
    <t>Попытка стентирования коронарных артерий</t>
  </si>
  <si>
    <t>A06.12.031.001</t>
  </si>
  <si>
    <t>Церебральная ангиография тотальная селективная</t>
  </si>
  <si>
    <t>A06.12.007</t>
  </si>
  <si>
    <t>Ангиография БЦА</t>
  </si>
  <si>
    <t>A06.12.039</t>
  </si>
  <si>
    <t>Ангиография артерий нижней конечности прямая</t>
  </si>
  <si>
    <t>A06.12.005</t>
  </si>
  <si>
    <t>Ангиография внутренней сонной артерии</t>
  </si>
  <si>
    <t>A06.12.012</t>
  </si>
  <si>
    <t>Брюшная аортография</t>
  </si>
  <si>
    <t>A06.12.017</t>
  </si>
  <si>
    <t>Ангиография артерии верхней конечности прямая</t>
  </si>
  <si>
    <t>A06.12.028</t>
  </si>
  <si>
    <t>Флебография нижней конечности прямая</t>
  </si>
  <si>
    <t>A06.12.013</t>
  </si>
  <si>
    <t>Артериография тазовых органов</t>
  </si>
  <si>
    <t>A06.12.041</t>
  </si>
  <si>
    <t>Ангиография сосудов органов брюшной полости</t>
  </si>
  <si>
    <t>A06.12.030</t>
  </si>
  <si>
    <t>Ангиография сосудов почек</t>
  </si>
  <si>
    <t>A16.12.026.001</t>
  </si>
  <si>
    <t>Баллонная ангиопластика поверхностной бедренной артерии</t>
  </si>
  <si>
    <t>A16.12.026.003</t>
  </si>
  <si>
    <t>Баллонная ангиопластика со стентированием поверхностной бедренной артерии</t>
  </si>
  <si>
    <t>A16.12.026.005</t>
  </si>
  <si>
    <t>Транслюминальная баллонная ангиопластика внутренней сонной артерии со стентированием</t>
  </si>
  <si>
    <t>A16.12.026.006</t>
  </si>
  <si>
    <t>Транслюминальная баллонная ангиопластика позвоночной артерии со стентированием</t>
  </si>
  <si>
    <t>A16.12.026.009</t>
  </si>
  <si>
    <t>Транслюминальная баллонная ангиопластика почечной артерии</t>
  </si>
  <si>
    <t>A16.12.028.009</t>
  </si>
  <si>
    <t>Стентирование почечных артерий</t>
  </si>
  <si>
    <t>A16.12.028.008</t>
  </si>
  <si>
    <t>Стентирование висцеральных артерий</t>
  </si>
  <si>
    <t>A16.12.028.001</t>
  </si>
  <si>
    <t>Механическая реканализация, баллонная ангиопластика со стентированием поверхностной бедренной артерии</t>
  </si>
  <si>
    <t>A16.12.028.002</t>
  </si>
  <si>
    <t>Механическая реканализация, баллонная ангиопластика со стентированием подколенной артерии и магистральных артерий голени</t>
  </si>
  <si>
    <t>A16.12.030</t>
  </si>
  <si>
    <t>Баллонная внутриаортальная контрпульсация</t>
  </si>
  <si>
    <t>A16.28.065.000</t>
  </si>
  <si>
    <t>Селективная и суперселективная эмболизация / химиоэмболизация ветвей внутренней подвзошной артерии</t>
  </si>
  <si>
    <t>A16.12.051.021</t>
  </si>
  <si>
    <t>Селективная и суперселективная эмболизация почечных сосудов</t>
  </si>
  <si>
    <t>A16.12.051</t>
  </si>
  <si>
    <t>Эндоваскулярная эмболизация сосудов</t>
  </si>
  <si>
    <t>A16.12.026</t>
  </si>
  <si>
    <t>Баллонная вазодилятация</t>
  </si>
  <si>
    <t>A16.12.028</t>
  </si>
  <si>
    <t>Установка стента в сосуд</t>
  </si>
  <si>
    <t>A16.12.028.003</t>
  </si>
  <si>
    <t>Стентирование коронарной артерии</t>
  </si>
  <si>
    <t>A16.12.028.004</t>
  </si>
  <si>
    <t>Стентирование легочных артерий</t>
  </si>
  <si>
    <t>A16.12.003.001</t>
  </si>
  <si>
    <t>Эндоваскулярная тромбэктомия аспирационная</t>
  </si>
  <si>
    <t>Коронарошунтография</t>
  </si>
  <si>
    <t>diagnostics</t>
  </si>
  <si>
    <t>diagnostic_procedure</t>
  </si>
  <si>
    <t>code_services</t>
  </si>
  <si>
    <t>operation</t>
  </si>
  <si>
    <t>medical_procedure</t>
  </si>
  <si>
    <t>Транслюминальная баллонная ангиопластика и стентирование коронарных артерий</t>
  </si>
  <si>
    <t>Транслюминальная баллонная ангиопластика коронарных артерий</t>
  </si>
  <si>
    <t>Устранение тромба коронарной артерии. Тромбаспирация</t>
  </si>
  <si>
    <t>Not completed</t>
  </si>
  <si>
    <t>Сергей</t>
  </si>
  <si>
    <t>Мартьянов</t>
  </si>
  <si>
    <t>Андреевич</t>
  </si>
  <si>
    <t>access</t>
  </si>
  <si>
    <t>sten_loc</t>
  </si>
  <si>
    <t>n_sten</t>
  </si>
  <si>
    <t>result</t>
  </si>
  <si>
    <t>abbreviation</t>
  </si>
  <si>
    <t>БАП КА</t>
  </si>
  <si>
    <t>Тромбаспирация КА</t>
  </si>
  <si>
    <t>Попытка стентирования</t>
  </si>
  <si>
    <t>БАП ПБА</t>
  </si>
  <si>
    <t>Стентирование КА</t>
  </si>
  <si>
    <t>Стентирование ПБА</t>
  </si>
  <si>
    <t>Стентирование ВСА</t>
  </si>
  <si>
    <t>Стентирование ПА</t>
  </si>
  <si>
    <t>БАП ПчА</t>
  </si>
  <si>
    <t>Стентирование ПчА</t>
  </si>
  <si>
    <t>Стентирование ВА</t>
  </si>
  <si>
    <t>МР и Стентирование ПБА</t>
  </si>
  <si>
    <t>МР и Стентирование ПкА и а.голени</t>
  </si>
  <si>
    <t>access_id</t>
  </si>
  <si>
    <t>TTG</t>
  </si>
  <si>
    <t>result_id</t>
  </si>
  <si>
    <t>Unchanged</t>
  </si>
  <si>
    <t>Optimal</t>
  </si>
  <si>
    <t>Suboptimal</t>
  </si>
  <si>
    <t>Negative</t>
  </si>
  <si>
    <t>Death</t>
  </si>
  <si>
    <t>Radial</t>
  </si>
  <si>
    <t>Femoral</t>
  </si>
  <si>
    <t>Distal</t>
  </si>
  <si>
    <t>Ulnar</t>
  </si>
  <si>
    <t>Brachial</t>
  </si>
  <si>
    <t>Axillary</t>
  </si>
  <si>
    <t>Central Vienna</t>
  </si>
  <si>
    <t>Elbow</t>
  </si>
  <si>
    <t>Combined</t>
  </si>
  <si>
    <t>None</t>
  </si>
  <si>
    <t>start_time</t>
  </si>
  <si>
    <t>end_time</t>
  </si>
  <si>
    <t>rec_tion time</t>
  </si>
  <si>
    <t>int16</t>
  </si>
  <si>
    <t>surgeon</t>
  </si>
  <si>
    <t>nurse</t>
  </si>
  <si>
    <t>comment</t>
  </si>
  <si>
    <t xml:space="preserve">address_id </t>
  </si>
  <si>
    <t>ВАБКП</t>
  </si>
  <si>
    <t>БВ</t>
  </si>
  <si>
    <t>Эмболизация сосудов</t>
  </si>
  <si>
    <t>Эмболизация Поч.С</t>
  </si>
  <si>
    <t>Эмболизация ветвей ВПА</t>
  </si>
  <si>
    <t>Стентирование Лег.а</t>
  </si>
  <si>
    <t xml:space="preserve">Эндоваскулярная аспирация </t>
  </si>
  <si>
    <t>Анохин В.С.</t>
  </si>
  <si>
    <t>Воронков А.В.</t>
  </si>
  <si>
    <t>Дибиров М.А.</t>
  </si>
  <si>
    <t>Зимин И.Н.</t>
  </si>
  <si>
    <t>Карчевский Д.В.</t>
  </si>
  <si>
    <t>Мартынко В.Л.</t>
  </si>
  <si>
    <t>Меренков А.С.</t>
  </si>
  <si>
    <t>Мещеряков О.В.</t>
  </si>
  <si>
    <t>Московский И.А.</t>
  </si>
  <si>
    <t>Паращенко А.Ф.</t>
  </si>
  <si>
    <t>Щербаков А.С.</t>
  </si>
  <si>
    <t>Гайчук В.В.</t>
  </si>
  <si>
    <t>Казанцева А.М.</t>
  </si>
  <si>
    <t>Мелека Е.А.</t>
  </si>
  <si>
    <t>Мешалкина И.В.</t>
  </si>
  <si>
    <t>Нефёдова А.А.</t>
  </si>
  <si>
    <t>Севринова О.В.</t>
  </si>
  <si>
    <t>Синицина И.А.</t>
  </si>
  <si>
    <t>Стрельникова И.В.</t>
  </si>
  <si>
    <t>Сугера И.В.</t>
  </si>
  <si>
    <t>Тарасова Н.В.</t>
  </si>
  <si>
    <t>Трунова А.С.</t>
  </si>
  <si>
    <t>Черткова О.Н.</t>
  </si>
  <si>
    <t>Щербакова С.М.</t>
  </si>
  <si>
    <t>ПНА</t>
  </si>
  <si>
    <t>ПКА</t>
  </si>
  <si>
    <t>ОА</t>
  </si>
  <si>
    <t>ИМ</t>
  </si>
  <si>
    <t>ДВ</t>
  </si>
  <si>
    <t>ВТК</t>
  </si>
  <si>
    <t>Ствол ЛКА</t>
  </si>
  <si>
    <t>Ствол-ПНА</t>
  </si>
  <si>
    <t>Ствол-ОА</t>
  </si>
  <si>
    <t>Ствол-ПНА-ОА</t>
  </si>
  <si>
    <t>ЗМЖВ</t>
  </si>
  <si>
    <t>ЗБВ</t>
  </si>
  <si>
    <t>varchar(150)</t>
  </si>
  <si>
    <t>Полное название диагн.процедуры</t>
  </si>
  <si>
    <t>Код мед.услуги</t>
  </si>
  <si>
    <t>Сосудистый доступ</t>
  </si>
  <si>
    <t>Оператор/хирург</t>
  </si>
  <si>
    <t>Опер.Сестра</t>
  </si>
  <si>
    <t>ID диагностической процедуры</t>
  </si>
  <si>
    <t>employee_id</t>
  </si>
  <si>
    <t>sten_loc_id</t>
  </si>
  <si>
    <t>Стент КА</t>
  </si>
  <si>
    <t>method</t>
  </si>
  <si>
    <t>method_id</t>
  </si>
  <si>
    <t>ID лечебной процедуры</t>
  </si>
  <si>
    <t>Время начало операции</t>
  </si>
  <si>
    <t>Время окончании операции</t>
  </si>
  <si>
    <t>Время реканализации</t>
  </si>
  <si>
    <t>Локализация имплантированного стента</t>
  </si>
  <si>
    <t>Техника стентирования</t>
  </si>
  <si>
    <t>Шкала TIMI thrombus grade</t>
  </si>
  <si>
    <t>a_TIMI</t>
  </si>
  <si>
    <t>b_TIMI</t>
  </si>
  <si>
    <t>Характер кровотока до операции</t>
  </si>
  <si>
    <t>Характер кровотока после операции</t>
  </si>
  <si>
    <t>Количество установленных стентов</t>
  </si>
  <si>
    <t>Эндовсакулярный результат лечения</t>
  </si>
  <si>
    <t>Комментарии если накипело!</t>
  </si>
  <si>
    <t>varchar(100)</t>
  </si>
  <si>
    <t>varchar(15)</t>
  </si>
  <si>
    <t>char(10)</t>
  </si>
  <si>
    <t>varchar(50)</t>
  </si>
  <si>
    <t>Район/область</t>
  </si>
  <si>
    <t xml:space="preserve">Код района </t>
  </si>
  <si>
    <t>region_code</t>
  </si>
  <si>
    <t>Улица</t>
  </si>
  <si>
    <t xml:space="preserve">Номер телефона </t>
  </si>
  <si>
    <t>Cullote</t>
  </si>
  <si>
    <t>DK Crush</t>
  </si>
  <si>
    <t>TAP</t>
  </si>
  <si>
    <t>One_stent</t>
  </si>
  <si>
    <t>Provisional T</t>
  </si>
  <si>
    <t>Дил. устья ДВ</t>
  </si>
  <si>
    <t>time</t>
  </si>
  <si>
    <t>Duplicate</t>
  </si>
  <si>
    <t>Bool</t>
  </si>
  <si>
    <t>СНИЛС</t>
  </si>
  <si>
    <t>Проверка на дубликат в случае если пациент ранее был</t>
  </si>
  <si>
    <t>Дата</t>
  </si>
  <si>
    <t>Дата проведения</t>
  </si>
  <si>
    <t>char(11)</t>
  </si>
  <si>
    <t>СНИЛС пациента</t>
  </si>
  <si>
    <t xml:space="preserve">Анатолий </t>
  </si>
  <si>
    <t>Метельков</t>
  </si>
  <si>
    <t>Аркадьевич</t>
  </si>
  <si>
    <t>Мельничное шоссе,45,1</t>
  </si>
  <si>
    <t>Светлая,38к2,105</t>
  </si>
  <si>
    <t>Большая федоровская,23б,17</t>
  </si>
  <si>
    <t>Пушкина,20,42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</si>
</sst>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+\7\(#\)000\-00\-00"/>
    <numFmt numFmtId="165" formatCode="h:mm;@"/>
    <numFmt numFmtId="166" formatCode="000\-000\-000&quot; &quot;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4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0" fontId="5" fillId="0" borderId="0" xfId="0" applyFont="1"/>
    <xf numFmtId="0" fontId="1" fillId="0" borderId="0" xfId="0" applyFont="1" applyAlignment="1">
      <alignment horizontal="left" vertical="center" wrapText="1"/>
    </xf>
    <xf numFmtId="0" fontId="0" fillId="0" borderId="0" xfId="0" applyFill="1"/>
    <xf numFmtId="165" fontId="0" fillId="0" borderId="0" xfId="0" applyNumberFormat="1" applyFill="1"/>
    <xf numFmtId="14" fontId="0" fillId="0" borderId="0" xfId="0" applyNumberFormat="1"/>
    <xf numFmtId="14" fontId="0" fillId="0" borderId="0" xfId="0" applyNumberFormat="1" applyFill="1"/>
    <xf numFmtId="0" fontId="2" fillId="0" borderId="0" xfId="0" applyFont="1" applyFill="1"/>
    <xf numFmtId="0" fontId="2" fillId="0" borderId="0" xfId="0" applyFont="1" applyAlignment="1">
      <alignment horizontal="center"/>
    </xf>
    <xf numFmtId="164" fontId="0" fillId="0" borderId="0" xfId="0" applyNumberFormat="1"/>
    <xf numFmtId="166" fontId="0" fillId="0" borderId="0" xfId="0" applyNumberFormat="1"/>
  </cellXfs>
  <cellStyles count="1">
    <cellStyle name="Обычный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left" vertical="center" textRotation="0" wrapText="1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\+\7\(#\)000\-00\-00"/>
    </dxf>
    <dxf>
      <alignment horizontal="left" vertical="bottom" textRotation="0" wrapText="0" indent="0" justifyLastLine="0" shrinkToFit="0" readingOrder="0"/>
    </dxf>
    <dxf>
      <font>
        <b/>
        <charset val="204"/>
      </font>
    </dxf>
    <dxf>
      <numFmt numFmtId="165" formatCode="h:mm;@"/>
    </dxf>
    <dxf>
      <numFmt numFmtId="165" formatCode="h:mm;@"/>
    </dxf>
    <dxf>
      <numFmt numFmtId="165" formatCode="h:mm;@"/>
    </dxf>
    <dxf>
      <numFmt numFmtId="19" formatCode="dd/mm/yyyy"/>
    </dxf>
    <dxf>
      <font>
        <b/>
        <charset val="204"/>
      </font>
    </dxf>
    <dxf>
      <numFmt numFmtId="19" formatCode="dd/mm/yyyy"/>
    </dxf>
    <dxf>
      <font>
        <b/>
        <charset val="204"/>
      </font>
    </dxf>
    <dxf>
      <numFmt numFmtId="166" formatCode="000\-000\-000&quot; &quot;00"/>
    </dxf>
    <dxf>
      <numFmt numFmtId="19" formatCode="dd/mm/yyyy"/>
    </dxf>
    <dxf>
      <font>
        <b/>
        <charset val="204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9" Type="http://schemas.openxmlformats.org/officeDocument/2006/relationships/customXml" Target="../customXml/item25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42" Type="http://schemas.openxmlformats.org/officeDocument/2006/relationships/customXml" Target="../customXml/item2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40" Type="http://schemas.openxmlformats.org/officeDocument/2006/relationships/customXml" Target="../customXml/item26.xml"/><Relationship Id="rId45" Type="http://schemas.openxmlformats.org/officeDocument/2006/relationships/customXml" Target="../customXml/item3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styles" Target="style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4" Type="http://schemas.openxmlformats.org/officeDocument/2006/relationships/customXml" Target="../customXml/item30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43" Type="http://schemas.openxmlformats.org/officeDocument/2006/relationships/customXml" Target="../customXml/item29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customXml" Target="../customXml/item24.xml"/><Relationship Id="rId46" Type="http://schemas.openxmlformats.org/officeDocument/2006/relationships/customXml" Target="../customXml/item32.xml"/><Relationship Id="rId20" Type="http://schemas.openxmlformats.org/officeDocument/2006/relationships/customXml" Target="../customXml/item6.xml"/><Relationship Id="rId41" Type="http://schemas.openxmlformats.org/officeDocument/2006/relationships/customXml" Target="../customXml/item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E1AF7-96A8-4538-9102-37082B67ECD1}" name="Patient_Log" displayName="Patient_Log" ref="A1:I7" totalsRowShown="0" headerRowCellStyle="Обычный" dataCellStyle="Обычный">
  <tableColumns count="9">
    <tableColumn id="2" xr3:uid="{D3DD147F-C297-4C92-96DA-6E2D2E9B70B1}" name="patient_id" dataDxfId="21" dataCellStyle="Обычный"/>
    <tableColumn id="4" xr3:uid="{83234A30-5B34-48A4-AED0-356A33BDC125}" name="last_name" dataCellStyle="Обычный"/>
    <tableColumn id="3" xr3:uid="{7D2F52E2-EDB6-4B8A-8657-52AFC3EE4653}" name="first_name" dataCellStyle="Обычный"/>
    <tableColumn id="5" xr3:uid="{56B27BA8-BC04-45A9-80F2-6807E07520DB}" name="middle_name" dataCellStyle="Обычный"/>
    <tableColumn id="6" xr3:uid="{E2100618-2831-4ECF-8218-A1F5F5DC2B5B}" name="gender" dataCellStyle="Обычный"/>
    <tableColumn id="7" xr3:uid="{06F773F6-1E29-4B34-A343-AB9615E88AB3}" name="date_of_birth" dataDxfId="20" dataCellStyle="Обычный"/>
    <tableColumn id="8" xr3:uid="{4F6B33A5-21CD-4508-8CF4-BF593D6A43DF}" name="history_number" dataCellStyle="Обычный"/>
    <tableColumn id="10" xr3:uid="{E3C8F367-F177-4092-A54B-DC4EDB13F27A}" name="СНИЛС" dataDxfId="19" dataCellStyle="Обычный"/>
    <tableColumn id="12" xr3:uid="{CA7AA2E6-EF26-48D5-9B8A-CB9EDC1F4DD3}" name="Duplicate" dataCellStyle="Обычный">
      <calculatedColumnFormula>IF(COUNTIF(Patient_Log[СНИЛС],Patient_Log[[#This Row],[СНИЛС]])&gt;1,"True","False")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28570BD-C684-4BDF-A21D-688744A577E0}" name="diagnostic_procedure" displayName="diagnostic_procedure" ref="A1:H7" totalsRowShown="0" headerRowCellStyle="Обычный" dataCellStyle="Обычный">
  <tableColumns count="8">
    <tableColumn id="1" xr3:uid="{FFE7B280-2F7D-429A-BA9B-2EEA32F87D64}" name="procedure_id" dataDxfId="18" dataCellStyle="Обычный"/>
    <tableColumn id="10" xr3:uid="{391626AB-E82E-4006-B477-FFCB69EF7599}" name="Дата" dataDxfId="17" dataCellStyle="Обычный"/>
    <tableColumn id="2" xr3:uid="{775FF4CF-3FDF-4F15-BEBE-2335AF4B8BDD}" name="patient_id" dataCellStyle="Обычный"/>
    <tableColumn id="3" xr3:uid="{0C9B0CCE-EA68-4D47-8726-1707246D0175}" name="diagnostic_procedure" dataCellStyle="Обычный"/>
    <tableColumn id="4" xr3:uid="{E105B708-F4F0-4FD3-B82F-AA85761B589E}" name="code_services" dataCellStyle="Обычный">
      <calculatedColumnFormula>INDEX(diagnostics[],MATCH(diagnostic_procedure[[#This Row],[diagnostic_procedure]],diagnostics[diagnostics],0),2)</calculatedColumnFormula>
    </tableColumn>
    <tableColumn id="5" xr3:uid="{DA28E0C2-17E4-4225-AFF1-1F1B1A0C67EB}" name="access" dataCellStyle="Обычный"/>
    <tableColumn id="6" xr3:uid="{3D95B9CC-5ABB-4791-80A4-8D6B554CC777}" name="surgeon" dataCellStyle="Обычный"/>
    <tableColumn id="7" xr3:uid="{3058827F-791A-4149-B619-4F0E75863647}" name="nurse" dataCellStyle="Обычный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5AC90D7-CF61-4D1B-9D85-590E2DADA8BF}" name="medical_procedure" displayName="medical_procedure" ref="A1:S4" totalsRowShown="0" headerRowCellStyle="Обычный" dataCellStyle="Обычный">
  <tableColumns count="19">
    <tableColumn id="1" xr3:uid="{8F0F56D9-4EDD-41B0-8705-504AEEBBF2F4}" name="operation_id" dataDxfId="16" dataCellStyle="Обычный"/>
    <tableColumn id="2" xr3:uid="{AE5A160A-395B-4AD5-87D6-C71094200FD2}" name="Дата" dataDxfId="15" dataCellStyle="Обычный"/>
    <tableColumn id="7" xr3:uid="{3079CD75-AE91-421D-9E13-F9DFF130214E}" name="patient_id" dataCellStyle="Обычный"/>
    <tableColumn id="13" xr3:uid="{74D1937C-E27F-4F4A-B728-7F6C1044E651}" name="start_time" dataDxfId="14" dataCellStyle="Обычный"/>
    <tableColumn id="14" xr3:uid="{E2F75926-C99E-4FC0-9E43-20D66BD0D573}" name="end_time" dataDxfId="13" dataCellStyle="Обычный"/>
    <tableColumn id="15" xr3:uid="{2E960E85-0534-4D07-BF9B-5630038D3A0B}" name="rec_tion time" dataDxfId="12" dataCellStyle="Обычный"/>
    <tableColumn id="12" xr3:uid="{E87479E1-4FB3-4C4D-91D7-EFF66A5E5FA0}" name="operation" dataCellStyle="Обычный"/>
    <tableColumn id="3" xr3:uid="{75C8BC90-F4A7-4C74-AB79-8127455D156F}" name="code_services" dataCellStyle="Обычный">
      <calculatedColumnFormula>INDEX(operations[],MATCH(medical_procedure[[#This Row],[operation]],operations[abbreviation],0),3)</calculatedColumnFormula>
    </tableColumn>
    <tableColumn id="4" xr3:uid="{A8EF4063-BC56-425C-9048-E79576918B97}" name="access" dataCellStyle="Обычный"/>
    <tableColumn id="5" xr3:uid="{77A639FC-985A-49A8-8FCE-43E2792906C9}" name="sten_loc" dataCellStyle="Обычный"/>
    <tableColumn id="21" xr3:uid="{BB299F5F-B86D-45A4-A45D-CFAAA9B6AD9C}" name="method_id" dataCellStyle="Обычный"/>
    <tableColumn id="6" xr3:uid="{DDDFE443-F525-4783-8D81-11ABA039303B}" name="TTG" dataCellStyle="Обычный"/>
    <tableColumn id="8" xr3:uid="{1C83D101-6A51-4E55-AEF1-EAD56E2C408F}" name="b_TIMI" dataCellStyle="Обычный"/>
    <tableColumn id="9" xr3:uid="{78779B38-A612-4D95-87FF-3AAD4129B44B}" name="a_TIMI" dataCellStyle="Обычный"/>
    <tableColumn id="10" xr3:uid="{C7C81810-0255-4A45-BA67-583F97E044F4}" name="n_sten" dataCellStyle="Обычный"/>
    <tableColumn id="11" xr3:uid="{0F2C3D87-357B-4648-BA69-2432E0CD8D62}" name="result" dataCellStyle="Обычный"/>
    <tableColumn id="17" xr3:uid="{8589FEF1-20D8-4A0B-8FAF-2F1706DD4FE8}" name="surgeon" dataCellStyle="Обычный"/>
    <tableColumn id="16" xr3:uid="{86B8E228-7EF8-4DC9-A8B4-00C1E6F11758}" name="nurse" dataCellStyle="Обычный"/>
    <tableColumn id="18" xr3:uid="{391D5578-DB7E-4975-8742-EE341E194660}" name="comment" dataCellStyle="Обычный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5DDF121-4551-4912-BF42-10396F1DF1A9}" name="address" displayName="address" ref="A1:F6" totalsRowShown="0" headerRowCellStyle="Обычный" dataCellStyle="Обычный">
  <tableColumns count="6">
    <tableColumn id="1" xr3:uid="{561A8F4B-DFBA-4965-BF8F-EE5DAF54603D}" name="address_id " dataDxfId="11" dataCellStyle="Обычный"/>
    <tableColumn id="7" xr3:uid="{FABC3A60-C6DC-458B-B9A5-F0E952C1C2F0}" name="patient_id" dataCellStyle="Обычный"/>
    <tableColumn id="2" xr3:uid="{74EC9016-DBF8-4C1A-8D7B-9298D5B12458}" name="administrative_region" dataCellStyle="Обычный"/>
    <tableColumn id="3" xr3:uid="{D30726FB-6BCE-4881-92AC-DDC41B74398A}" name="region_code" dataDxfId="10" dataCellStyle="Обычный">
      <calculatedColumnFormula>INDEX(administrative_region[],MATCH(address[[#This Row],[administrative_region]],administrative_region[administrative_region],0),2)</calculatedColumnFormula>
    </tableColumn>
    <tableColumn id="6" xr3:uid="{26271B02-0033-4F29-93AB-BB78E25C3EFF}" name="street" dataCellStyle="Обычный"/>
    <tableColumn id="4" xr3:uid="{380CD429-D4FD-4C7A-887D-6113F4F9F595}" name="fhone" dataDxfId="9" dataCellStyle="Обычный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40EDC-2C50-41F0-B5A9-553B38082C60}" name="diagnostics" displayName="diagnostics" ref="A1:B14" totalsRowShown="0">
  <autoFilter ref="A1:B14" xr:uid="{CCC40EDC-2C50-41F0-B5A9-553B38082C60}"/>
  <tableColumns count="2">
    <tableColumn id="1" xr3:uid="{362EC6DA-D1D9-42BF-B890-0FBC8E1A564D}" name="diagnostics"/>
    <tableColumn id="2" xr3:uid="{BD396A03-CE77-4571-9696-34862D3A3671}" name="code_servic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2C6C777-EE9D-457F-8975-F0679BA2D317}" name="operations" displayName="operations" ref="A1:C24" totalsRowShown="0">
  <tableColumns count="3">
    <tableColumn id="1" xr3:uid="{DE6F10CD-9D01-46F2-BFDB-5BB8F9AC4E46}" name="medical_procedure"/>
    <tableColumn id="3" xr3:uid="{B5FA8974-E25A-4746-95DD-A32768AB1108}" name="abbreviation"/>
    <tableColumn id="2" xr3:uid="{C49D7794-B532-42B9-B12A-872DCD2A63B9}" name="code_servic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AC5713-FFBB-431A-8239-A04D52F27852}" name="administrative_region" displayName="administrative_region" ref="D1:E26" totalsRowShown="0" dataDxfId="8">
  <tableColumns count="2">
    <tableColumn id="1" xr3:uid="{5545317C-E6C9-4DEF-887E-8AE4326DA4A8}" name="administrative_region" dataDxfId="7"/>
    <tableColumn id="2" xr3:uid="{76C1CFEC-E0E3-422A-8430-EB344F5358C8}" name="region_code" dataDxfId="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0A16BED-A44E-4096-9DEB-9DE22D26DAED}" name="gender" displayName="gender" ref="P1:Q4" totalsRowShown="0" headerRowDxfId="5" dataDxfId="4">
  <tableColumns count="2">
    <tableColumn id="1" xr3:uid="{2C880CC6-0AE0-420B-AB87-504259229780}" name="gender" dataDxfId="3"/>
    <tableColumn id="2" xr3:uid="{F4D06E3D-E84A-4893-BF7A-947C482BA6F1}" name="gender_id" dataDxfId="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EBDCB40-4F73-4191-AD41-C5B9998B22AB}" name="access" displayName="access" ref="J1:K10" totalsRowShown="0">
  <tableColumns count="2">
    <tableColumn id="1" xr3:uid="{BB344776-CA5E-4CD7-8EBE-E70D7C8C085A}" name="access"/>
    <tableColumn id="2" xr3:uid="{6EAA3198-9197-4927-8CD3-31C286A4918F}" name="access_id">
      <calculatedColumnFormula>ROW(access[[#This Row],[access]])-1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6CC203D-B7CC-4FFF-8F19-091AB18C109A}" name="result" displayName="result" ref="M1:N6" totalsRowShown="0">
  <tableColumns count="2">
    <tableColumn id="1" xr3:uid="{11ED46E4-99A6-455E-9029-7A97C42A8AE9}" name="result"/>
    <tableColumn id="2" xr3:uid="{4E935EBD-CF93-4E23-AFD5-A12226F2F742}" name="result_id" dataDxfId="1">
      <calculatedColumnFormula>ROW(result[[#This Row],[result]])-1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4509FBB-884F-45E2-AFA6-8A01EAA771B3}" name="surgeon" displayName="surgeon" ref="A16:B27" totalsRowShown="0">
  <sortState xmlns:xlrd2="http://schemas.microsoft.com/office/spreadsheetml/2017/richdata2" ref="A17:B27">
    <sortCondition ref="A16:A27"/>
  </sortState>
  <tableColumns count="2">
    <tableColumn id="1" xr3:uid="{BB1A2480-D34E-4D77-948A-752A9ECB2E2B}" name="surgeon"/>
    <tableColumn id="2" xr3:uid="{E9AA3932-4ED3-40BA-9B87-541F51F3E7B1}" name="employee_i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4666F79-04D3-471B-B81F-7498702C010E}" name="nurse" displayName="nurse" ref="A1:B14" totalsRowShown="0">
  <sortState xmlns:xlrd2="http://schemas.microsoft.com/office/spreadsheetml/2017/richdata2" ref="A2:B14">
    <sortCondition ref="A1:A14"/>
  </sortState>
  <tableColumns count="2">
    <tableColumn id="1" xr3:uid="{531B45A6-A09F-4736-901A-1B77CCF9FE6B}" name="nurse"/>
    <tableColumn id="2" xr3:uid="{2A31E6B0-0086-4E28-9E0E-B7E98106A016}" name="employee_i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AC8C2B9-D40F-4EDB-9D0D-21F3BEDEE586}" name="sten_loc" displayName="sten_loc" ref="G1:H13" totalsRowShown="0">
  <tableColumns count="2">
    <tableColumn id="1" xr3:uid="{052B921E-52B0-4181-A191-97B81DEBAD38}" name="sten_loc"/>
    <tableColumn id="2" xr3:uid="{B428B2DE-7949-42D7-A58F-3B2FAB7105BD}" name="sten_loc_i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FF53BBE-8DE7-4432-950E-BF47C16AF4CC}" name="method" displayName="method" ref="G15:H21" totalsRowShown="0" headerRowDxfId="0">
  <autoFilter ref="G15:H21" xr:uid="{6FF53BBE-8DE7-4432-950E-BF47C16AF4CC}"/>
  <tableColumns count="2">
    <tableColumn id="1" xr3:uid="{114C61EB-B78A-47AC-AAEE-D7D58217EE87}" name="method"/>
    <tableColumn id="2" xr3:uid="{5F2E042E-79C6-4705-A571-449B03FAD861}" name="method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Q19"/>
  <sheetViews>
    <sheetView zoomScale="90" zoomScaleNormal="90" workbookViewId="0">
      <selection activeCell="H13" sqref="H13"/>
    </sheetView>
  </sheetViews>
  <sheetFormatPr defaultRowHeight="14.4" x14ac:dyDescent="0.3"/>
  <cols>
    <col min="1" max="1" width="10" style="16" bestFit="1" customWidth="1"/>
    <col min="2" max="2" width="11.109375" bestFit="1" customWidth="1"/>
    <col min="3" max="3" width="10.44140625" bestFit="1" customWidth="1"/>
    <col min="4" max="4" width="13.109375" bestFit="1" customWidth="1"/>
    <col min="5" max="5" width="7.21875" bestFit="1" customWidth="1"/>
    <col min="6" max="6" width="13" style="4" bestFit="1" customWidth="1"/>
    <col min="7" max="8" width="15.21875" style="4" bestFit="1" customWidth="1"/>
    <col min="9" max="9" width="9.33203125" bestFit="1" customWidth="1"/>
    <col min="10" max="11" width="2.44140625" customWidth="1"/>
    <col min="12" max="12" width="15" bestFit="1" customWidth="1"/>
    <col min="13" max="13" width="12.21875" bestFit="1" customWidth="1"/>
    <col min="14" max="14" width="11" bestFit="1" customWidth="1"/>
    <col min="15" max="15" width="8.21875" bestFit="1" customWidth="1"/>
    <col min="16" max="16" width="12" bestFit="1" customWidth="1"/>
    <col min="17" max="17" width="55.21875" bestFit="1" customWidth="1"/>
    <col min="18" max="18" width="70.5546875" bestFit="1" customWidth="1"/>
    <col min="26" max="26" width="14" bestFit="1" customWidth="1"/>
  </cols>
  <sheetData>
    <row r="1" spans="1:17" x14ac:dyDescent="0.3">
      <c r="A1" s="1" t="s">
        <v>47</v>
      </c>
      <c r="B1" t="s">
        <v>1</v>
      </c>
      <c r="C1" t="s">
        <v>0</v>
      </c>
      <c r="D1" t="s">
        <v>2</v>
      </c>
      <c r="E1" t="s">
        <v>24</v>
      </c>
      <c r="F1" t="s">
        <v>3</v>
      </c>
      <c r="G1" t="s">
        <v>4</v>
      </c>
      <c r="H1" t="s">
        <v>282</v>
      </c>
      <c r="I1" t="s">
        <v>280</v>
      </c>
      <c r="L1" s="1" t="s">
        <v>6</v>
      </c>
      <c r="M1" s="1" t="s">
        <v>12</v>
      </c>
      <c r="N1" s="1" t="s">
        <v>13</v>
      </c>
      <c r="O1" s="1" t="s">
        <v>26</v>
      </c>
      <c r="P1" s="1" t="str">
        <f>LOWER("PRIMARY_KEY")</f>
        <v>primary_key</v>
      </c>
      <c r="Q1" s="1" t="s">
        <v>7</v>
      </c>
    </row>
    <row r="2" spans="1:17" x14ac:dyDescent="0.3">
      <c r="A2" s="1">
        <v>1</v>
      </c>
      <c r="B2" t="s">
        <v>60</v>
      </c>
      <c r="C2" t="s">
        <v>58</v>
      </c>
      <c r="D2" t="s">
        <v>57</v>
      </c>
      <c r="E2" t="s">
        <v>66</v>
      </c>
      <c r="F2" s="13">
        <v>20664</v>
      </c>
      <c r="G2">
        <v>24256</v>
      </c>
      <c r="H2" s="18">
        <v>45657645654</v>
      </c>
      <c r="I2" t="str">
        <f>IF(COUNTIF(Patient_Log[СНИЛС],Patient_Log[[#This Row],[СНИЛС]])&gt;1,"True","False")</f>
        <v>False</v>
      </c>
      <c r="L2" t="str" cm="1">
        <f t="array" ref="L2:L10">TRANSPOSE(Patient_Log[#Headers])</f>
        <v>patient_id</v>
      </c>
      <c r="M2" t="s">
        <v>190</v>
      </c>
      <c r="N2" t="s">
        <v>9</v>
      </c>
      <c r="O2" t="s">
        <v>27</v>
      </c>
      <c r="P2" t="s">
        <v>27</v>
      </c>
      <c r="Q2" s="2" t="s">
        <v>73</v>
      </c>
    </row>
    <row r="3" spans="1:17" x14ac:dyDescent="0.3">
      <c r="A3" s="1">
        <v>2</v>
      </c>
      <c r="B3" t="s">
        <v>61</v>
      </c>
      <c r="C3" t="s">
        <v>59</v>
      </c>
      <c r="D3" t="s">
        <v>62</v>
      </c>
      <c r="E3" t="s">
        <v>66</v>
      </c>
      <c r="F3" s="13">
        <v>13647</v>
      </c>
      <c r="G3">
        <v>73378</v>
      </c>
      <c r="H3" s="18">
        <v>32452366432</v>
      </c>
      <c r="I3" t="str">
        <f>IF(COUNTIF(Patient_Log[СНИЛС],Patient_Log[[#This Row],[СНИЛС]])&gt;1,"True","False")</f>
        <v>False</v>
      </c>
      <c r="L3" s="9" t="str">
        <v>last_name</v>
      </c>
      <c r="M3" t="s">
        <v>14</v>
      </c>
      <c r="N3" t="s">
        <v>11</v>
      </c>
      <c r="O3" t="s">
        <v>27</v>
      </c>
      <c r="P3" t="s">
        <v>28</v>
      </c>
      <c r="Q3" s="2" t="s">
        <v>18</v>
      </c>
    </row>
    <row r="4" spans="1:17" x14ac:dyDescent="0.3">
      <c r="A4" s="1">
        <v>3</v>
      </c>
      <c r="B4" t="s">
        <v>64</v>
      </c>
      <c r="C4" t="s">
        <v>63</v>
      </c>
      <c r="D4" t="s">
        <v>65</v>
      </c>
      <c r="E4" t="s">
        <v>67</v>
      </c>
      <c r="F4" s="13">
        <v>14012</v>
      </c>
      <c r="G4">
        <v>34536</v>
      </c>
      <c r="H4" s="18">
        <v>45874576478</v>
      </c>
      <c r="I4" t="str">
        <f>IF(COUNTIF(Patient_Log[СНИЛС],Patient_Log[[#This Row],[СНИЛС]])&gt;1,"True","False")</f>
        <v>False</v>
      </c>
      <c r="L4" t="str">
        <v>first_name</v>
      </c>
      <c r="M4" t="s">
        <v>14</v>
      </c>
      <c r="N4" t="s">
        <v>10</v>
      </c>
      <c r="O4" t="s">
        <v>27</v>
      </c>
      <c r="P4" t="s">
        <v>28</v>
      </c>
      <c r="Q4" s="2" t="s">
        <v>19</v>
      </c>
    </row>
    <row r="5" spans="1:17" x14ac:dyDescent="0.3">
      <c r="A5" s="1">
        <v>4</v>
      </c>
      <c r="B5" t="s">
        <v>149</v>
      </c>
      <c r="C5" t="s">
        <v>148</v>
      </c>
      <c r="D5" t="s">
        <v>150</v>
      </c>
      <c r="E5" t="s">
        <v>66</v>
      </c>
      <c r="F5" s="13">
        <v>20664</v>
      </c>
      <c r="G5">
        <v>64654</v>
      </c>
      <c r="H5" s="18">
        <v>45653245654</v>
      </c>
      <c r="I5" t="str">
        <f>IF(COUNTIF(Patient_Log[СНИЛС],Patient_Log[[#This Row],[СНИЛС]])&gt;1,"True","False")</f>
        <v>False</v>
      </c>
      <c r="L5" t="str">
        <v>middle_name</v>
      </c>
      <c r="M5" t="s">
        <v>14</v>
      </c>
      <c r="N5" t="s">
        <v>10</v>
      </c>
      <c r="O5" t="s">
        <v>28</v>
      </c>
      <c r="P5" t="s">
        <v>28</v>
      </c>
      <c r="Q5" s="2" t="s">
        <v>20</v>
      </c>
    </row>
    <row r="6" spans="1:17" x14ac:dyDescent="0.3">
      <c r="A6" s="1">
        <v>5</v>
      </c>
      <c r="B6" t="s">
        <v>61</v>
      </c>
      <c r="C6" t="s">
        <v>59</v>
      </c>
      <c r="D6" t="s">
        <v>62</v>
      </c>
      <c r="E6" t="s">
        <v>66</v>
      </c>
      <c r="F6" s="13">
        <v>20664</v>
      </c>
      <c r="G6">
        <v>58798</v>
      </c>
      <c r="H6" s="18">
        <v>45657645655</v>
      </c>
      <c r="I6" t="str">
        <f>IF(COUNTIF(Patient_Log[СНИЛС],Patient_Log[[#This Row],[СНИЛС]])&gt;1,"True","False")</f>
        <v>False</v>
      </c>
      <c r="L6" t="str">
        <v>gender</v>
      </c>
      <c r="M6" t="s">
        <v>8</v>
      </c>
      <c r="N6" t="s">
        <v>15</v>
      </c>
      <c r="O6" t="s">
        <v>27</v>
      </c>
      <c r="P6" t="s">
        <v>28</v>
      </c>
      <c r="Q6" s="2" t="s">
        <v>46</v>
      </c>
    </row>
    <row r="7" spans="1:17" x14ac:dyDescent="0.3">
      <c r="A7" s="1">
        <v>6</v>
      </c>
      <c r="B7" t="s">
        <v>289</v>
      </c>
      <c r="C7" t="s">
        <v>288</v>
      </c>
      <c r="D7" t="s">
        <v>290</v>
      </c>
      <c r="E7" t="s">
        <v>66</v>
      </c>
      <c r="F7" s="13">
        <v>21356</v>
      </c>
      <c r="G7">
        <v>34298</v>
      </c>
      <c r="H7" s="18">
        <v>2987954423</v>
      </c>
      <c r="I7" t="str">
        <f>IF(COUNTIF(Patient_Log[СНИЛС],Patient_Log[[#This Row],[СНИЛС]])&gt;1,"True","False")</f>
        <v>False</v>
      </c>
      <c r="L7" t="str">
        <v>date_of_birth</v>
      </c>
      <c r="M7" t="s">
        <v>5</v>
      </c>
      <c r="N7" t="s">
        <v>5</v>
      </c>
      <c r="O7" t="s">
        <v>27</v>
      </c>
      <c r="P7" t="s">
        <v>28</v>
      </c>
      <c r="Q7" s="2" t="s">
        <v>21</v>
      </c>
    </row>
    <row r="8" spans="1:17" x14ac:dyDescent="0.3">
      <c r="A8" s="15"/>
      <c r="B8" s="11"/>
      <c r="C8" s="11"/>
      <c r="D8" s="11"/>
      <c r="E8" s="11"/>
      <c r="F8" s="11"/>
      <c r="G8" s="11"/>
      <c r="H8" s="11"/>
      <c r="I8" s="11"/>
      <c r="L8" t="str">
        <v>history_number</v>
      </c>
      <c r="M8" t="s">
        <v>16</v>
      </c>
      <c r="N8" t="s">
        <v>17</v>
      </c>
      <c r="O8" t="s">
        <v>27</v>
      </c>
      <c r="P8" t="s">
        <v>28</v>
      </c>
      <c r="Q8" s="2" t="s">
        <v>23</v>
      </c>
    </row>
    <row r="9" spans="1:17" x14ac:dyDescent="0.3">
      <c r="A9" s="15"/>
      <c r="B9" s="11"/>
      <c r="C9" s="11"/>
      <c r="D9" s="11"/>
      <c r="E9" s="11"/>
      <c r="F9" s="11"/>
      <c r="G9" s="11"/>
      <c r="H9" s="11"/>
      <c r="I9" s="11"/>
      <c r="L9" t="str">
        <v>СНИЛС</v>
      </c>
      <c r="M9" t="s">
        <v>14</v>
      </c>
      <c r="N9" t="s">
        <v>286</v>
      </c>
      <c r="O9" t="s">
        <v>27</v>
      </c>
      <c r="P9" t="s">
        <v>28</v>
      </c>
      <c r="Q9" s="2" t="s">
        <v>287</v>
      </c>
    </row>
    <row r="10" spans="1:17" x14ac:dyDescent="0.3">
      <c r="A10" s="15"/>
      <c r="B10" s="11"/>
      <c r="C10" s="11"/>
      <c r="D10" s="11"/>
      <c r="E10" s="11"/>
      <c r="F10" s="11"/>
      <c r="G10" s="11"/>
      <c r="H10" s="11"/>
      <c r="I10" s="11"/>
      <c r="L10" t="str">
        <v>Duplicate</v>
      </c>
      <c r="M10" t="s">
        <v>281</v>
      </c>
      <c r="N10" t="s">
        <v>281</v>
      </c>
      <c r="O10" t="s">
        <v>27</v>
      </c>
      <c r="P10" t="s">
        <v>28</v>
      </c>
      <c r="Q10" s="2" t="s">
        <v>283</v>
      </c>
    </row>
    <row r="11" spans="1:17" x14ac:dyDescent="0.3">
      <c r="A11" s="15"/>
      <c r="B11" s="11"/>
      <c r="C11" s="11"/>
      <c r="D11" s="11"/>
      <c r="E11" s="11"/>
      <c r="F11" s="11"/>
      <c r="G11" s="11"/>
      <c r="H11" s="11"/>
      <c r="I11" s="11"/>
    </row>
    <row r="12" spans="1:17" x14ac:dyDescent="0.3">
      <c r="A12" s="15"/>
      <c r="B12" s="11"/>
      <c r="C12" s="11"/>
      <c r="D12" s="11"/>
      <c r="E12" s="11"/>
      <c r="F12" s="11"/>
      <c r="G12" s="11"/>
      <c r="H12" s="11"/>
      <c r="I12" s="11"/>
      <c r="Q12" s="2"/>
    </row>
    <row r="13" spans="1:17" x14ac:dyDescent="0.3">
      <c r="A13" s="15"/>
      <c r="B13" s="11"/>
      <c r="C13" s="11"/>
      <c r="D13" s="11"/>
      <c r="E13" s="11"/>
      <c r="F13" s="11"/>
      <c r="G13" s="11"/>
      <c r="H13" s="11"/>
      <c r="I13" s="11"/>
      <c r="Q13" s="2"/>
    </row>
    <row r="14" spans="1:17" x14ac:dyDescent="0.3">
      <c r="A14" s="15"/>
      <c r="B14" s="11"/>
      <c r="C14" s="11"/>
      <c r="D14" s="11"/>
      <c r="E14" s="11"/>
      <c r="F14" s="11"/>
      <c r="G14" s="11"/>
      <c r="H14" s="11"/>
      <c r="I14" s="11"/>
    </row>
    <row r="15" spans="1:17" x14ac:dyDescent="0.3">
      <c r="A15" s="15"/>
      <c r="B15" s="11"/>
      <c r="C15" s="11"/>
      <c r="D15" s="11"/>
      <c r="E15" s="11"/>
      <c r="F15" s="11"/>
      <c r="G15" s="11"/>
      <c r="H15" s="11"/>
      <c r="I15" s="11"/>
    </row>
    <row r="16" spans="1:17" x14ac:dyDescent="0.3">
      <c r="A16" s="15"/>
      <c r="B16" s="11"/>
      <c r="C16" s="11"/>
      <c r="D16" s="11"/>
      <c r="E16" s="11"/>
      <c r="F16" s="11"/>
      <c r="G16" s="11"/>
      <c r="H16" s="11"/>
      <c r="I16" s="11"/>
    </row>
    <row r="17" spans="1:17" x14ac:dyDescent="0.3">
      <c r="A17" s="15"/>
      <c r="B17" s="11"/>
      <c r="C17" s="11"/>
      <c r="D17" s="11"/>
      <c r="E17" s="11"/>
      <c r="F17" s="11"/>
      <c r="G17" s="11"/>
      <c r="H17" s="11"/>
      <c r="I17" s="11"/>
    </row>
    <row r="18" spans="1:17" x14ac:dyDescent="0.3">
      <c r="F18"/>
      <c r="G18"/>
      <c r="H18"/>
      <c r="Q18" s="2"/>
    </row>
    <row r="19" spans="1:17" x14ac:dyDescent="0.3">
      <c r="F19"/>
      <c r="G19"/>
      <c r="H19"/>
      <c r="Q19" s="2"/>
    </row>
  </sheetData>
  <phoneticPr fontId="3" type="noConversion"/>
  <conditionalFormatting sqref="H2:H7">
    <cfRule type="duplicateValues" dxfId="22" priority="1"/>
  </conditionalFormatting>
  <dataValidations count="1">
    <dataValidation type="list" allowBlank="1" showInputMessage="1" showErrorMessage="1" sqref="E2:E7" xr:uid="{F5122DB4-5044-4E18-9D7C-7DD7CA2FA26E}">
      <formula1>INDIRECT("gender[gender]")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F3EB-FF31-48B7-9C5D-7C08C4C9E433}">
  <sheetPr>
    <tabColor rgb="FFC00000"/>
  </sheetPr>
  <dimension ref="A1:O20"/>
  <sheetViews>
    <sheetView tabSelected="1" zoomScale="90" zoomScaleNormal="90" workbookViewId="0">
      <selection activeCell="D22" sqref="D22"/>
    </sheetView>
  </sheetViews>
  <sheetFormatPr defaultRowHeight="14.4" x14ac:dyDescent="0.3"/>
  <cols>
    <col min="1" max="1" width="14.109375" style="1" customWidth="1"/>
    <col min="2" max="2" width="11" bestFit="1" customWidth="1"/>
    <col min="3" max="3" width="10" bestFit="1" customWidth="1"/>
    <col min="4" max="4" width="21.109375" customWidth="1"/>
    <col min="5" max="5" width="15" bestFit="1" customWidth="1"/>
    <col min="6" max="6" width="8.109375" bestFit="1" customWidth="1"/>
    <col min="7" max="8" width="17.6640625" bestFit="1" customWidth="1"/>
    <col min="9" max="9" width="3.5546875" customWidth="1"/>
    <col min="10" max="10" width="19.88671875" bestFit="1" customWidth="1"/>
    <col min="11" max="11" width="12.21875" bestFit="1" customWidth="1"/>
    <col min="12" max="12" width="12.109375" bestFit="1" customWidth="1"/>
    <col min="13" max="13" width="8.21875" bestFit="1" customWidth="1"/>
    <col min="14" max="14" width="12" bestFit="1" customWidth="1"/>
    <col min="15" max="15" width="33.21875" bestFit="1" customWidth="1"/>
  </cols>
  <sheetData>
    <row r="1" spans="1:15" x14ac:dyDescent="0.3">
      <c r="A1" s="1" t="s">
        <v>71</v>
      </c>
      <c r="B1" t="s">
        <v>284</v>
      </c>
      <c r="C1" t="s">
        <v>47</v>
      </c>
      <c r="D1" t="s">
        <v>140</v>
      </c>
      <c r="E1" t="s">
        <v>141</v>
      </c>
      <c r="F1" t="s">
        <v>151</v>
      </c>
      <c r="G1" t="s">
        <v>191</v>
      </c>
      <c r="H1" t="s">
        <v>192</v>
      </c>
      <c r="I1" s="3"/>
      <c r="J1" s="1" t="s">
        <v>6</v>
      </c>
      <c r="K1" s="1" t="s">
        <v>12</v>
      </c>
      <c r="L1" s="1" t="s">
        <v>13</v>
      </c>
      <c r="M1" s="1" t="s">
        <v>26</v>
      </c>
      <c r="N1" s="1" t="str">
        <f>LOWER("PRIMARY_KEY")</f>
        <v>primary_key</v>
      </c>
      <c r="O1" s="1" t="s">
        <v>7</v>
      </c>
    </row>
    <row r="2" spans="1:15" x14ac:dyDescent="0.3">
      <c r="A2" s="1">
        <v>1</v>
      </c>
      <c r="B2" s="13">
        <v>45627</v>
      </c>
      <c r="C2">
        <v>1</v>
      </c>
      <c r="D2" t="s">
        <v>83</v>
      </c>
      <c r="E2" t="str">
        <f>INDEX(diagnostics[],MATCH(diagnostic_procedure[[#This Row],[diagnostic_procedure]],diagnostics[diagnostics],0),2)</f>
        <v>A06.12.031.001</v>
      </c>
      <c r="F2" t="s">
        <v>177</v>
      </c>
      <c r="G2" t="s">
        <v>204</v>
      </c>
      <c r="H2" t="s">
        <v>215</v>
      </c>
      <c r="I2" s="3"/>
      <c r="J2" s="9" t="str" cm="1">
        <f t="array" ref="J2:J9">TRANSPOSE(diagnostic_procedure[#Headers])</f>
        <v>procedure_id</v>
      </c>
      <c r="K2" t="s">
        <v>190</v>
      </c>
      <c r="L2" t="s">
        <v>9</v>
      </c>
      <c r="M2" t="s">
        <v>27</v>
      </c>
      <c r="N2" t="s">
        <v>27</v>
      </c>
      <c r="O2" t="s">
        <v>244</v>
      </c>
    </row>
    <row r="3" spans="1:15" x14ac:dyDescent="0.3">
      <c r="A3" s="1">
        <v>2</v>
      </c>
      <c r="B3" s="13">
        <v>45627</v>
      </c>
      <c r="C3">
        <v>2</v>
      </c>
      <c r="D3" t="s">
        <v>74</v>
      </c>
      <c r="E3" t="str">
        <f>INDEX(diagnostics[],MATCH(diagnostic_procedure[[#This Row],[diagnostic_procedure]],diagnostics[diagnostics],0),2)</f>
        <v>A06.10.006</v>
      </c>
      <c r="F3" t="s">
        <v>177</v>
      </c>
      <c r="G3" t="s">
        <v>206</v>
      </c>
      <c r="H3" t="s">
        <v>216</v>
      </c>
      <c r="I3" s="3"/>
      <c r="J3" t="str">
        <v>Дата</v>
      </c>
      <c r="K3" t="s">
        <v>5</v>
      </c>
      <c r="L3" t="s">
        <v>5</v>
      </c>
      <c r="M3" t="s">
        <v>27</v>
      </c>
      <c r="N3" t="s">
        <v>28</v>
      </c>
      <c r="O3" s="2" t="s">
        <v>285</v>
      </c>
    </row>
    <row r="4" spans="1:15" x14ac:dyDescent="0.3">
      <c r="A4" s="1">
        <v>3</v>
      </c>
      <c r="B4" s="13">
        <v>45628</v>
      </c>
      <c r="C4">
        <v>3</v>
      </c>
      <c r="D4" t="s">
        <v>87</v>
      </c>
      <c r="E4" t="str">
        <f>INDEX(diagnostics[],MATCH(diagnostic_procedure[[#This Row],[diagnostic_procedure]],diagnostics[diagnostics],0),2)</f>
        <v>A06.12.039</v>
      </c>
      <c r="F4" t="s">
        <v>178</v>
      </c>
      <c r="G4" t="s">
        <v>212</v>
      </c>
      <c r="H4" t="s">
        <v>225</v>
      </c>
      <c r="I4" s="3"/>
      <c r="J4" t="str">
        <v>patient_id</v>
      </c>
      <c r="K4" t="s">
        <v>190</v>
      </c>
      <c r="L4" t="s">
        <v>15</v>
      </c>
      <c r="M4" t="s">
        <v>27</v>
      </c>
      <c r="N4" t="s">
        <v>28</v>
      </c>
      <c r="O4" t="s">
        <v>73</v>
      </c>
    </row>
    <row r="5" spans="1:15" x14ac:dyDescent="0.3">
      <c r="A5" s="1">
        <v>4</v>
      </c>
      <c r="B5" s="13">
        <v>45629</v>
      </c>
      <c r="C5">
        <v>4</v>
      </c>
      <c r="D5" t="s">
        <v>74</v>
      </c>
      <c r="E5" t="str">
        <f>INDEX(diagnostics[],MATCH(diagnostic_procedure[[#This Row],[diagnostic_procedure]],diagnostics[diagnostics],0),2)</f>
        <v>A06.10.006</v>
      </c>
      <c r="F5" t="s">
        <v>177</v>
      </c>
      <c r="G5" t="s">
        <v>210</v>
      </c>
      <c r="H5" t="s">
        <v>220</v>
      </c>
      <c r="I5" s="3"/>
      <c r="J5" t="str">
        <v>diagnostic_procedure</v>
      </c>
      <c r="K5" t="s">
        <v>14</v>
      </c>
      <c r="L5" t="s">
        <v>238</v>
      </c>
      <c r="M5" t="s">
        <v>27</v>
      </c>
      <c r="N5" t="s">
        <v>28</v>
      </c>
      <c r="O5" t="s">
        <v>239</v>
      </c>
    </row>
    <row r="6" spans="1:15" x14ac:dyDescent="0.3">
      <c r="A6" s="1">
        <v>5</v>
      </c>
      <c r="B6" s="13">
        <v>45630</v>
      </c>
      <c r="C6">
        <v>4</v>
      </c>
      <c r="D6" t="s">
        <v>138</v>
      </c>
      <c r="E6" t="str">
        <f>INDEX(diagnostics[],MATCH(diagnostic_procedure[[#This Row],[diagnostic_procedure]],diagnostics[diagnostics],0),2)</f>
        <v>A06.10.006.002</v>
      </c>
      <c r="F6" t="s">
        <v>177</v>
      </c>
      <c r="G6" t="s">
        <v>210</v>
      </c>
      <c r="H6" t="s">
        <v>220</v>
      </c>
      <c r="I6" s="3"/>
      <c r="J6" t="str">
        <v>code_services</v>
      </c>
      <c r="K6" t="s">
        <v>14</v>
      </c>
      <c r="L6" t="s">
        <v>11</v>
      </c>
      <c r="M6" t="s">
        <v>27</v>
      </c>
      <c r="N6" t="s">
        <v>28</v>
      </c>
      <c r="O6" t="s">
        <v>240</v>
      </c>
    </row>
    <row r="7" spans="1:15" x14ac:dyDescent="0.3">
      <c r="A7" s="1">
        <v>6</v>
      </c>
      <c r="B7" s="13">
        <v>45629</v>
      </c>
      <c r="C7">
        <v>6</v>
      </c>
      <c r="D7" t="s">
        <v>74</v>
      </c>
      <c r="E7" t="str">
        <f>INDEX(diagnostics[],MATCH(diagnostic_procedure[[#This Row],[diagnostic_procedure]],diagnostics[diagnostics],0),2)</f>
        <v>A06.10.006</v>
      </c>
      <c r="F7" t="s">
        <v>177</v>
      </c>
      <c r="G7" t="s">
        <v>212</v>
      </c>
      <c r="H7" t="s">
        <v>223</v>
      </c>
      <c r="J7" t="str">
        <v>access</v>
      </c>
      <c r="K7" t="s">
        <v>14</v>
      </c>
      <c r="L7" t="s">
        <v>10</v>
      </c>
      <c r="M7" t="s">
        <v>27</v>
      </c>
      <c r="N7" t="s">
        <v>28</v>
      </c>
      <c r="O7" t="s">
        <v>241</v>
      </c>
    </row>
    <row r="8" spans="1:15" x14ac:dyDescent="0.3">
      <c r="B8" s="13"/>
      <c r="J8" t="str">
        <v>surgeon</v>
      </c>
      <c r="K8" t="s">
        <v>14</v>
      </c>
      <c r="L8" t="s">
        <v>10</v>
      </c>
      <c r="M8" t="s">
        <v>27</v>
      </c>
      <c r="N8" t="s">
        <v>28</v>
      </c>
      <c r="O8" t="s">
        <v>242</v>
      </c>
    </row>
    <row r="9" spans="1:15" x14ac:dyDescent="0.3">
      <c r="B9" s="13"/>
      <c r="J9" t="str">
        <v>nurse</v>
      </c>
      <c r="K9" t="s">
        <v>14</v>
      </c>
      <c r="L9" t="s">
        <v>10</v>
      </c>
      <c r="M9" t="s">
        <v>27</v>
      </c>
      <c r="N9" t="s">
        <v>28</v>
      </c>
      <c r="O9" t="s">
        <v>243</v>
      </c>
    </row>
    <row r="10" spans="1:15" x14ac:dyDescent="0.3">
      <c r="B10" s="13"/>
    </row>
    <row r="11" spans="1:15" x14ac:dyDescent="0.3">
      <c r="B11" s="13"/>
    </row>
    <row r="12" spans="1:15" x14ac:dyDescent="0.3">
      <c r="B12" s="13"/>
    </row>
    <row r="13" spans="1:15" x14ac:dyDescent="0.3">
      <c r="B13" s="13"/>
    </row>
    <row r="14" spans="1:15" x14ac:dyDescent="0.3">
      <c r="B14" s="13"/>
    </row>
    <row r="15" spans="1:15" x14ac:dyDescent="0.3">
      <c r="B15" s="13"/>
    </row>
    <row r="16" spans="1:15" x14ac:dyDescent="0.3">
      <c r="B16" s="13"/>
    </row>
    <row r="17" spans="2:2" x14ac:dyDescent="0.3">
      <c r="B17" s="13"/>
    </row>
    <row r="18" spans="2:2" x14ac:dyDescent="0.3">
      <c r="B18" s="13"/>
    </row>
    <row r="19" spans="2:2" x14ac:dyDescent="0.3">
      <c r="B19" s="13"/>
    </row>
    <row r="20" spans="2:2" x14ac:dyDescent="0.3">
      <c r="B20" s="13"/>
    </row>
  </sheetData>
  <phoneticPr fontId="3" type="noConversion"/>
  <dataValidations count="4">
    <dataValidation type="list" allowBlank="1" showInputMessage="1" showErrorMessage="1" sqref="D2:D7" xr:uid="{100B2DFE-A689-43FB-870B-8C26FF7EFE2D}">
      <formula1>INDIRECT("diagnostics[diagnostics]")</formula1>
    </dataValidation>
    <dataValidation type="list" allowBlank="1" showInputMessage="1" showErrorMessage="1" sqref="F2:F7" xr:uid="{BB722058-62D6-4868-A00C-629319CD9E80}">
      <formula1>INDIRECT("access[access]")</formula1>
    </dataValidation>
    <dataValidation type="list" allowBlank="1" showInputMessage="1" showErrorMessage="1" sqref="H2:H7" xr:uid="{A12E7764-8FA8-4063-B476-7F014500987D}">
      <formula1>INDIRECT("nurse[nurse]")</formula1>
    </dataValidation>
    <dataValidation type="list" allowBlank="1" showInputMessage="1" showErrorMessage="1" sqref="G2:G7" xr:uid="{9BACDCBE-9852-4288-AE04-F46310888583}">
      <formula1>INDIRECT("surgeon[surgeon]")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0DB4C-EC11-4253-832F-F8401A0F9BCF}">
  <sheetPr>
    <tabColor rgb="FFC00000"/>
  </sheetPr>
  <dimension ref="A1:Z20"/>
  <sheetViews>
    <sheetView zoomScale="80" zoomScaleNormal="80" workbookViewId="0">
      <selection activeCell="L23" sqref="L23"/>
    </sheetView>
  </sheetViews>
  <sheetFormatPr defaultRowHeight="14.4" x14ac:dyDescent="0.3"/>
  <cols>
    <col min="1" max="1" width="12.109375" style="1" bestFit="1" customWidth="1"/>
    <col min="2" max="2" width="10.109375" bestFit="1" customWidth="1"/>
    <col min="3" max="4" width="9.88671875" bestFit="1" customWidth="1"/>
    <col min="5" max="5" width="9.33203125" bestFit="1" customWidth="1"/>
    <col min="6" max="6" width="12.44140625" bestFit="1" customWidth="1"/>
    <col min="7" max="7" width="17.6640625" bestFit="1" customWidth="1"/>
    <col min="8" max="8" width="13.88671875" customWidth="1"/>
    <col min="9" max="9" width="6.33203125" customWidth="1"/>
    <col min="10" max="10" width="8.21875" bestFit="1" customWidth="1"/>
    <col min="11" max="11" width="10.44140625" bestFit="1" customWidth="1"/>
    <col min="12" max="12" width="4.33203125" bestFit="1" customWidth="1"/>
    <col min="13" max="13" width="7" customWidth="1"/>
    <col min="14" max="14" width="6.88671875" customWidth="1"/>
    <col min="15" max="15" width="6.77734375" bestFit="1" customWidth="1"/>
    <col min="16" max="16" width="10.77734375" bestFit="1" customWidth="1"/>
    <col min="17" max="17" width="14.109375" bestFit="1" customWidth="1"/>
    <col min="18" max="18" width="17.77734375" bestFit="1" customWidth="1"/>
    <col min="19" max="19" width="9.109375" bestFit="1" customWidth="1"/>
    <col min="21" max="21" width="13.21875" bestFit="1" customWidth="1"/>
    <col min="22" max="22" width="11.88671875" bestFit="1" customWidth="1"/>
    <col min="23" max="23" width="9" bestFit="1" customWidth="1"/>
    <col min="24" max="24" width="11.5546875" bestFit="1" customWidth="1"/>
    <col min="25" max="25" width="11.6640625" bestFit="1" customWidth="1"/>
    <col min="26" max="27" width="38" bestFit="1" customWidth="1"/>
  </cols>
  <sheetData>
    <row r="1" spans="1:26" x14ac:dyDescent="0.3">
      <c r="A1" s="1" t="s">
        <v>72</v>
      </c>
      <c r="B1" s="11" t="s">
        <v>284</v>
      </c>
      <c r="C1" t="s">
        <v>47</v>
      </c>
      <c r="D1" t="s">
        <v>187</v>
      </c>
      <c r="E1" t="s">
        <v>188</v>
      </c>
      <c r="F1" t="s">
        <v>189</v>
      </c>
      <c r="G1" t="s">
        <v>142</v>
      </c>
      <c r="H1" t="s">
        <v>141</v>
      </c>
      <c r="I1" t="s">
        <v>151</v>
      </c>
      <c r="J1" t="s">
        <v>152</v>
      </c>
      <c r="K1" t="s">
        <v>249</v>
      </c>
      <c r="L1" t="s">
        <v>170</v>
      </c>
      <c r="M1" t="s">
        <v>258</v>
      </c>
      <c r="N1" t="s">
        <v>257</v>
      </c>
      <c r="O1" t="s">
        <v>153</v>
      </c>
      <c r="P1" t="s">
        <v>154</v>
      </c>
      <c r="Q1" t="s">
        <v>191</v>
      </c>
      <c r="R1" t="s">
        <v>192</v>
      </c>
      <c r="S1" t="s">
        <v>193</v>
      </c>
      <c r="U1" s="1" t="s">
        <v>6</v>
      </c>
      <c r="V1" s="1" t="s">
        <v>12</v>
      </c>
      <c r="W1" s="1" t="s">
        <v>13</v>
      </c>
      <c r="X1" s="1" t="s">
        <v>26</v>
      </c>
      <c r="Y1" s="1" t="str">
        <f>LOWER("PRIMARY_KEY")</f>
        <v>primary_key</v>
      </c>
      <c r="Z1" s="1" t="s">
        <v>7</v>
      </c>
    </row>
    <row r="2" spans="1:26" x14ac:dyDescent="0.3">
      <c r="A2" s="1">
        <v>1</v>
      </c>
      <c r="B2" s="13">
        <v>45627</v>
      </c>
      <c r="C2">
        <v>1</v>
      </c>
      <c r="D2" s="6">
        <v>0.47500000000000003</v>
      </c>
      <c r="E2" s="6">
        <v>0.5</v>
      </c>
      <c r="F2" s="6">
        <v>0</v>
      </c>
      <c r="G2" t="s">
        <v>156</v>
      </c>
      <c r="H2" t="str">
        <f>INDEX(operations[],MATCH(medical_procedure[[#This Row],[operation]],operations[abbreviation],0),3)</f>
        <v>A16.12.026.012</v>
      </c>
      <c r="I2" t="s">
        <v>177</v>
      </c>
      <c r="J2" t="s">
        <v>228</v>
      </c>
      <c r="K2">
        <v>1</v>
      </c>
      <c r="L2">
        <v>0</v>
      </c>
      <c r="M2">
        <v>1</v>
      </c>
      <c r="N2">
        <v>3</v>
      </c>
      <c r="O2">
        <v>0</v>
      </c>
      <c r="P2" t="s">
        <v>174</v>
      </c>
      <c r="Q2" t="s">
        <v>202</v>
      </c>
      <c r="R2" t="s">
        <v>220</v>
      </c>
      <c r="U2" s="9" t="str" cm="1">
        <f t="array" ref="U2:U20">TRANSPOSE(medical_procedure[#Headers])</f>
        <v>operation_id</v>
      </c>
      <c r="V2" t="s">
        <v>190</v>
      </c>
      <c r="W2" t="s">
        <v>9</v>
      </c>
      <c r="X2" t="s">
        <v>27</v>
      </c>
      <c r="Y2" t="s">
        <v>27</v>
      </c>
      <c r="Z2" t="s">
        <v>250</v>
      </c>
    </row>
    <row r="3" spans="1:26" x14ac:dyDescent="0.3">
      <c r="A3" s="1">
        <v>2</v>
      </c>
      <c r="B3" s="13">
        <v>45629</v>
      </c>
      <c r="C3">
        <v>4</v>
      </c>
      <c r="D3" s="6">
        <v>0.55833333333333335</v>
      </c>
      <c r="E3" s="6">
        <v>0.64374999999999993</v>
      </c>
      <c r="F3" s="6">
        <v>0.58333333333333337</v>
      </c>
      <c r="G3" t="s">
        <v>160</v>
      </c>
      <c r="H3" t="str">
        <f>INDEX(operations[],MATCH(medical_procedure[[#This Row],[operation]],operations[abbreviation],0),3)</f>
        <v>A16.12.004.009</v>
      </c>
      <c r="I3" t="s">
        <v>177</v>
      </c>
      <c r="J3" t="s">
        <v>226</v>
      </c>
      <c r="K3">
        <v>1</v>
      </c>
      <c r="L3">
        <v>2</v>
      </c>
      <c r="M3">
        <v>0</v>
      </c>
      <c r="N3">
        <v>3</v>
      </c>
      <c r="O3">
        <v>2</v>
      </c>
      <c r="P3" t="s">
        <v>173</v>
      </c>
      <c r="Q3" t="s">
        <v>212</v>
      </c>
      <c r="R3" t="s">
        <v>225</v>
      </c>
      <c r="U3" t="str">
        <v>Дата</v>
      </c>
      <c r="V3" t="s">
        <v>5</v>
      </c>
      <c r="W3" t="s">
        <v>5</v>
      </c>
      <c r="X3" t="s">
        <v>27</v>
      </c>
      <c r="Y3" t="s">
        <v>28</v>
      </c>
      <c r="Z3" s="2" t="s">
        <v>285</v>
      </c>
    </row>
    <row r="4" spans="1:26" x14ac:dyDescent="0.3">
      <c r="A4" s="1">
        <v>3</v>
      </c>
      <c r="B4" s="13">
        <v>45629</v>
      </c>
      <c r="C4">
        <v>6</v>
      </c>
      <c r="D4" s="6">
        <v>0.61458333333333337</v>
      </c>
      <c r="E4" s="6">
        <v>0.65972222222222221</v>
      </c>
      <c r="F4" s="6">
        <v>0</v>
      </c>
      <c r="G4" t="s">
        <v>160</v>
      </c>
      <c r="H4" t="str">
        <f>INDEX(operations[],MATCH(medical_procedure[[#This Row],[operation]],operations[abbreviation],0),3)</f>
        <v>A16.12.004.009</v>
      </c>
      <c r="I4" t="s">
        <v>177</v>
      </c>
      <c r="J4" t="s">
        <v>227</v>
      </c>
      <c r="K4">
        <v>1</v>
      </c>
      <c r="L4">
        <v>0</v>
      </c>
      <c r="M4">
        <v>3</v>
      </c>
      <c r="N4">
        <v>3</v>
      </c>
      <c r="O4">
        <v>3</v>
      </c>
      <c r="P4" t="s">
        <v>173</v>
      </c>
      <c r="Q4" t="s">
        <v>212</v>
      </c>
      <c r="R4" t="s">
        <v>223</v>
      </c>
      <c r="U4" t="str">
        <v>patient_id</v>
      </c>
      <c r="V4" t="s">
        <v>190</v>
      </c>
      <c r="W4" t="s">
        <v>15</v>
      </c>
      <c r="X4" t="s">
        <v>27</v>
      </c>
      <c r="Y4" t="s">
        <v>28</v>
      </c>
      <c r="Z4" t="s">
        <v>73</v>
      </c>
    </row>
    <row r="5" spans="1:26" x14ac:dyDescent="0.3">
      <c r="A5" s="15"/>
      <c r="B5" s="14"/>
      <c r="C5" s="11"/>
      <c r="D5" s="12"/>
      <c r="E5" s="12"/>
      <c r="F5" s="12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U5" t="str">
        <v>start_time</v>
      </c>
      <c r="V5" t="s">
        <v>279</v>
      </c>
      <c r="W5" t="s">
        <v>279</v>
      </c>
      <c r="X5" t="s">
        <v>27</v>
      </c>
      <c r="Y5" t="s">
        <v>28</v>
      </c>
      <c r="Z5" t="s">
        <v>251</v>
      </c>
    </row>
    <row r="6" spans="1:26" x14ac:dyDescent="0.3">
      <c r="A6" s="15"/>
      <c r="B6" s="14"/>
      <c r="C6" s="11"/>
      <c r="D6" s="12"/>
      <c r="E6" s="12"/>
      <c r="F6" s="12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U6" t="str">
        <v>end_time</v>
      </c>
      <c r="V6" t="s">
        <v>279</v>
      </c>
      <c r="W6" t="s">
        <v>279</v>
      </c>
      <c r="X6" t="s">
        <v>27</v>
      </c>
      <c r="Y6" t="s">
        <v>28</v>
      </c>
      <c r="Z6" t="s">
        <v>252</v>
      </c>
    </row>
    <row r="7" spans="1:26" x14ac:dyDescent="0.3">
      <c r="A7" s="15"/>
      <c r="B7" s="14"/>
      <c r="C7" s="11"/>
      <c r="D7" s="12"/>
      <c r="E7" s="12"/>
      <c r="F7" s="12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U7" t="str">
        <v>rec_tion time</v>
      </c>
      <c r="V7" t="s">
        <v>279</v>
      </c>
      <c r="W7" t="s">
        <v>279</v>
      </c>
      <c r="X7" t="s">
        <v>27</v>
      </c>
      <c r="Y7" t="s">
        <v>28</v>
      </c>
      <c r="Z7" t="s">
        <v>253</v>
      </c>
    </row>
    <row r="8" spans="1:26" x14ac:dyDescent="0.3">
      <c r="A8" s="15"/>
      <c r="B8" s="14"/>
      <c r="C8" s="11"/>
      <c r="D8" s="12"/>
      <c r="E8" s="12"/>
      <c r="F8" s="12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U8" t="str">
        <v>operation</v>
      </c>
      <c r="V8" t="s">
        <v>14</v>
      </c>
      <c r="W8" t="s">
        <v>10</v>
      </c>
      <c r="X8" t="s">
        <v>27</v>
      </c>
      <c r="Y8" t="s">
        <v>28</v>
      </c>
      <c r="Z8" t="s">
        <v>242</v>
      </c>
    </row>
    <row r="9" spans="1:26" x14ac:dyDescent="0.3">
      <c r="A9" s="15"/>
      <c r="B9" s="14"/>
      <c r="C9" s="11"/>
      <c r="D9" s="12"/>
      <c r="E9" s="12"/>
      <c r="F9" s="12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U9" t="str">
        <v>code_services</v>
      </c>
      <c r="V9" t="s">
        <v>14</v>
      </c>
      <c r="W9" t="s">
        <v>10</v>
      </c>
      <c r="X9" t="s">
        <v>27</v>
      </c>
      <c r="Y9" t="s">
        <v>28</v>
      </c>
      <c r="Z9" t="s">
        <v>240</v>
      </c>
    </row>
    <row r="10" spans="1:26" x14ac:dyDescent="0.3">
      <c r="A10" s="15"/>
      <c r="B10" s="14"/>
      <c r="C10" s="11"/>
      <c r="D10" s="12"/>
      <c r="E10" s="12"/>
      <c r="F10" s="12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U10" t="str">
        <v>access</v>
      </c>
      <c r="V10" t="s">
        <v>14</v>
      </c>
      <c r="W10" t="s">
        <v>10</v>
      </c>
      <c r="X10" t="s">
        <v>27</v>
      </c>
      <c r="Y10" t="s">
        <v>28</v>
      </c>
      <c r="Z10" t="s">
        <v>241</v>
      </c>
    </row>
    <row r="11" spans="1:26" x14ac:dyDescent="0.3">
      <c r="A11" s="15"/>
      <c r="B11" s="14"/>
      <c r="C11" s="11"/>
      <c r="D11" s="12"/>
      <c r="E11" s="12"/>
      <c r="F11" s="12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U11" t="str">
        <v>sten_loc</v>
      </c>
      <c r="V11" t="s">
        <v>14</v>
      </c>
      <c r="W11" t="s">
        <v>265</v>
      </c>
      <c r="X11" t="s">
        <v>27</v>
      </c>
      <c r="Y11" t="s">
        <v>28</v>
      </c>
      <c r="Z11" t="s">
        <v>254</v>
      </c>
    </row>
    <row r="12" spans="1:26" x14ac:dyDescent="0.3">
      <c r="A12" s="15"/>
      <c r="B12" s="14"/>
      <c r="C12" s="11"/>
      <c r="D12" s="12"/>
      <c r="E12" s="12"/>
      <c r="F12" s="12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U12" t="str">
        <v>method_id</v>
      </c>
      <c r="V12" t="s">
        <v>8</v>
      </c>
      <c r="W12" t="s">
        <v>15</v>
      </c>
      <c r="X12" t="s">
        <v>27</v>
      </c>
      <c r="Y12" t="s">
        <v>28</v>
      </c>
      <c r="Z12" t="s">
        <v>255</v>
      </c>
    </row>
    <row r="13" spans="1:26" x14ac:dyDescent="0.3">
      <c r="A13" s="15"/>
      <c r="B13" s="14"/>
      <c r="C13" s="11"/>
      <c r="D13" s="12"/>
      <c r="E13" s="12"/>
      <c r="F13" s="12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U13" t="str">
        <v>TTG</v>
      </c>
      <c r="V13" t="s">
        <v>8</v>
      </c>
      <c r="W13" t="s">
        <v>15</v>
      </c>
      <c r="X13" t="s">
        <v>27</v>
      </c>
      <c r="Y13" t="s">
        <v>28</v>
      </c>
      <c r="Z13" t="s">
        <v>256</v>
      </c>
    </row>
    <row r="14" spans="1:26" x14ac:dyDescent="0.3">
      <c r="A14" s="15"/>
      <c r="B14" s="14"/>
      <c r="C14" s="11"/>
      <c r="D14" s="12"/>
      <c r="E14" s="12"/>
      <c r="F14" s="12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U14" t="str">
        <v>b_TIMI</v>
      </c>
      <c r="V14" t="s">
        <v>8</v>
      </c>
      <c r="W14" t="s">
        <v>15</v>
      </c>
      <c r="X14" t="s">
        <v>27</v>
      </c>
      <c r="Y14" t="s">
        <v>28</v>
      </c>
      <c r="Z14" t="s">
        <v>259</v>
      </c>
    </row>
    <row r="15" spans="1:26" x14ac:dyDescent="0.3">
      <c r="A15" s="15"/>
      <c r="B15" s="14"/>
      <c r="C15" s="11"/>
      <c r="D15" s="12"/>
      <c r="E15" s="12"/>
      <c r="F15" s="12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U15" t="str">
        <v>a_TIMI</v>
      </c>
      <c r="V15" t="s">
        <v>8</v>
      </c>
      <c r="W15" t="s">
        <v>15</v>
      </c>
      <c r="X15" t="s">
        <v>27</v>
      </c>
      <c r="Y15" t="s">
        <v>28</v>
      </c>
      <c r="Z15" t="s">
        <v>260</v>
      </c>
    </row>
    <row r="16" spans="1:26" x14ac:dyDescent="0.3">
      <c r="U16" t="str">
        <v>n_sten</v>
      </c>
      <c r="V16" t="s">
        <v>8</v>
      </c>
      <c r="W16" t="s">
        <v>15</v>
      </c>
      <c r="X16" t="s">
        <v>27</v>
      </c>
      <c r="Y16" t="s">
        <v>28</v>
      </c>
      <c r="Z16" t="s">
        <v>261</v>
      </c>
    </row>
    <row r="17" spans="6:26" x14ac:dyDescent="0.3">
      <c r="F17" s="6"/>
      <c r="U17" t="str">
        <v>result</v>
      </c>
      <c r="V17" t="s">
        <v>14</v>
      </c>
      <c r="W17" t="s">
        <v>11</v>
      </c>
      <c r="X17" t="s">
        <v>27</v>
      </c>
      <c r="Y17" t="s">
        <v>28</v>
      </c>
      <c r="Z17" t="s">
        <v>262</v>
      </c>
    </row>
    <row r="18" spans="6:26" x14ac:dyDescent="0.3">
      <c r="U18" t="str">
        <v>surgeon</v>
      </c>
      <c r="V18" t="s">
        <v>14</v>
      </c>
      <c r="W18" t="s">
        <v>10</v>
      </c>
      <c r="X18" t="s">
        <v>27</v>
      </c>
      <c r="Y18" t="s">
        <v>28</v>
      </c>
      <c r="Z18" t="s">
        <v>242</v>
      </c>
    </row>
    <row r="19" spans="6:26" x14ac:dyDescent="0.3">
      <c r="U19" t="str">
        <v>nurse</v>
      </c>
      <c r="V19" t="s">
        <v>14</v>
      </c>
      <c r="W19" t="s">
        <v>10</v>
      </c>
      <c r="X19" t="s">
        <v>27</v>
      </c>
      <c r="Y19" t="s">
        <v>28</v>
      </c>
      <c r="Z19" t="s">
        <v>243</v>
      </c>
    </row>
    <row r="20" spans="6:26" x14ac:dyDescent="0.3">
      <c r="U20" t="str">
        <v>comment</v>
      </c>
      <c r="V20" t="s">
        <v>14</v>
      </c>
      <c r="W20" t="s">
        <v>264</v>
      </c>
      <c r="X20" t="s">
        <v>28</v>
      </c>
      <c r="Y20" t="s">
        <v>28</v>
      </c>
      <c r="Z20" t="s">
        <v>263</v>
      </c>
    </row>
  </sheetData>
  <phoneticPr fontId="3" type="noConversion"/>
  <dataValidations count="7">
    <dataValidation type="list" allowBlank="1" showInputMessage="1" showErrorMessage="1" sqref="I2:I4" xr:uid="{948BE91D-8F54-4E85-832E-FE699544B269}">
      <formula1>INDIRECT("access[access]")</formula1>
    </dataValidation>
    <dataValidation type="list" allowBlank="1" showInputMessage="1" showErrorMessage="1" sqref="G2:G4" xr:uid="{79977B5F-F2AC-498C-A70F-CFCB92053D0C}">
      <formula1>INDIRECT("operations[abbreviation]")</formula1>
    </dataValidation>
    <dataValidation type="list" allowBlank="1" showInputMessage="1" showErrorMessage="1" sqref="P2:P4" xr:uid="{DE0B22A0-9D21-45E9-B9AE-352E8FFC2C5D}">
      <formula1>INDIRECT("result[result]")</formula1>
    </dataValidation>
    <dataValidation type="list" allowBlank="1" showInputMessage="1" showErrorMessage="1" sqref="Q2:Q4" xr:uid="{6A68BD05-C7A3-4A1D-889E-E2C82BCB178D}">
      <formula1>INDIRECT("surgeon[surgeon]")</formula1>
    </dataValidation>
    <dataValidation type="list" allowBlank="1" showInputMessage="1" showErrorMessage="1" sqref="R2:R4" xr:uid="{83989852-D9DB-46BF-AE12-656F4F0BF4CA}">
      <formula1>INDIRECT("nurse[nurse]")</formula1>
    </dataValidation>
    <dataValidation type="list" allowBlank="1" showInputMessage="1" showErrorMessage="1" sqref="J2:J4" xr:uid="{F94AFD5E-DD71-4D7B-8F89-0A37DC230B38}">
      <formula1>INDIRECT("sten_loc[sten_loc]")</formula1>
    </dataValidation>
    <dataValidation type="list" allowBlank="1" showInputMessage="1" showErrorMessage="1" sqref="K2:K4" xr:uid="{6BE48ADD-D3BF-44F3-91C7-9AB53A274D98}">
      <formula1>INDIRECT("method[method_id]")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62D1-31BF-4EE9-92A0-8A550C6664C6}">
  <sheetPr>
    <tabColor rgb="FFC00000"/>
  </sheetPr>
  <dimension ref="A1:M19"/>
  <sheetViews>
    <sheetView zoomScale="90" zoomScaleNormal="90" workbookViewId="0">
      <selection activeCell="E13" sqref="E13"/>
    </sheetView>
  </sheetViews>
  <sheetFormatPr defaultRowHeight="14.4" x14ac:dyDescent="0.3"/>
  <cols>
    <col min="1" max="1" width="10.44140625" style="1" bestFit="1" customWidth="1"/>
    <col min="2" max="2" width="9.5546875" bestFit="1" customWidth="1"/>
    <col min="3" max="3" width="19.5546875" bestFit="1" customWidth="1"/>
    <col min="4" max="4" width="11.88671875" bestFit="1" customWidth="1"/>
    <col min="5" max="5" width="27.6640625" bestFit="1" customWidth="1"/>
    <col min="6" max="6" width="16.88671875" bestFit="1" customWidth="1"/>
    <col min="7" max="7" width="7.109375" customWidth="1"/>
    <col min="8" max="8" width="20.21875" bestFit="1" customWidth="1"/>
    <col min="9" max="9" width="11.88671875" bestFit="1" customWidth="1"/>
    <col min="10" max="10" width="11" bestFit="1" customWidth="1"/>
    <col min="11" max="11" width="8" bestFit="1" customWidth="1"/>
    <col min="12" max="12" width="11.77734375" bestFit="1" customWidth="1"/>
    <col min="13" max="13" width="39.88671875" bestFit="1" customWidth="1"/>
  </cols>
  <sheetData>
    <row r="1" spans="1:13" x14ac:dyDescent="0.3">
      <c r="A1" s="1" t="s">
        <v>194</v>
      </c>
      <c r="B1" t="s">
        <v>47</v>
      </c>
      <c r="C1" t="s">
        <v>69</v>
      </c>
      <c r="D1" t="s">
        <v>270</v>
      </c>
      <c r="E1" t="s">
        <v>56</v>
      </c>
      <c r="F1" t="s">
        <v>70</v>
      </c>
      <c r="H1" s="1" t="s">
        <v>6</v>
      </c>
      <c r="I1" s="1" t="s">
        <v>12</v>
      </c>
      <c r="J1" s="1" t="s">
        <v>13</v>
      </c>
      <c r="K1" s="1" t="s">
        <v>26</v>
      </c>
      <c r="L1" s="1" t="str">
        <f>LOWER("PRIMARY_KEY")</f>
        <v>primary_key</v>
      </c>
      <c r="M1" s="1" t="s">
        <v>7</v>
      </c>
    </row>
    <row r="2" spans="1:13" x14ac:dyDescent="0.3">
      <c r="A2" s="1">
        <v>1</v>
      </c>
      <c r="B2">
        <v>1</v>
      </c>
      <c r="C2" t="s">
        <v>48</v>
      </c>
      <c r="D2" s="5">
        <f>INDEX(administrative_region[],MATCH(address[[#This Row],[administrative_region]],administrative_region[administrative_region],0),2)</f>
        <v>4852</v>
      </c>
      <c r="E2" t="s">
        <v>291</v>
      </c>
      <c r="F2" s="17">
        <v>9012747875</v>
      </c>
      <c r="H2" s="9" t="str" cm="1">
        <f t="array" ref="H2:H7">TRANSPOSE(address[#Headers])</f>
        <v xml:space="preserve">address_id </v>
      </c>
      <c r="I2" t="s">
        <v>190</v>
      </c>
      <c r="J2" t="s">
        <v>9</v>
      </c>
      <c r="K2" t="s">
        <v>27</v>
      </c>
      <c r="L2" t="s">
        <v>27</v>
      </c>
      <c r="M2" s="2" t="s">
        <v>22</v>
      </c>
    </row>
    <row r="3" spans="1:13" x14ac:dyDescent="0.3">
      <c r="A3" s="1">
        <v>2</v>
      </c>
      <c r="B3">
        <v>2</v>
      </c>
      <c r="C3" t="s">
        <v>52</v>
      </c>
      <c r="D3" s="5">
        <f>INDEX(administrative_region[],MATCH(address[[#This Row],[administrative_region]],administrative_region[administrative_region],0),2)</f>
        <v>48544</v>
      </c>
      <c r="E3" t="s">
        <v>292</v>
      </c>
      <c r="F3" s="17">
        <v>9018275448</v>
      </c>
      <c r="H3" t="str">
        <v>patient_id</v>
      </c>
      <c r="I3" t="s">
        <v>190</v>
      </c>
      <c r="J3" t="s">
        <v>15</v>
      </c>
      <c r="K3" t="s">
        <v>27</v>
      </c>
      <c r="L3" t="s">
        <v>28</v>
      </c>
      <c r="M3" s="2" t="s">
        <v>73</v>
      </c>
    </row>
    <row r="4" spans="1:13" x14ac:dyDescent="0.3">
      <c r="A4" s="1">
        <v>3</v>
      </c>
      <c r="B4">
        <v>3</v>
      </c>
      <c r="C4" t="s">
        <v>48</v>
      </c>
      <c r="D4" s="5">
        <f>INDEX(administrative_region[],MATCH(address[[#This Row],[administrative_region]],administrative_region[administrative_region],0),2)</f>
        <v>4852</v>
      </c>
      <c r="E4" t="s">
        <v>293</v>
      </c>
      <c r="F4" s="17">
        <v>9018553449</v>
      </c>
      <c r="H4" t="str">
        <v>administrative_region</v>
      </c>
      <c r="I4" t="s">
        <v>14</v>
      </c>
      <c r="J4" t="s">
        <v>10</v>
      </c>
      <c r="K4" t="s">
        <v>27</v>
      </c>
      <c r="L4" t="s">
        <v>28</v>
      </c>
      <c r="M4" s="2" t="s">
        <v>268</v>
      </c>
    </row>
    <row r="5" spans="1:13" x14ac:dyDescent="0.3">
      <c r="A5" s="1">
        <v>4</v>
      </c>
      <c r="B5">
        <v>4</v>
      </c>
      <c r="C5" t="s">
        <v>48</v>
      </c>
      <c r="D5" s="5">
        <f>INDEX(administrative_region[],MATCH(address[[#This Row],[administrative_region]],administrative_region[administrative_region],0),2)</f>
        <v>4852</v>
      </c>
      <c r="F5" s="17"/>
      <c r="H5" t="str">
        <v>region_code</v>
      </c>
      <c r="I5" t="s">
        <v>16</v>
      </c>
      <c r="J5" t="s">
        <v>17</v>
      </c>
      <c r="K5" t="s">
        <v>27</v>
      </c>
      <c r="L5" t="s">
        <v>28</v>
      </c>
      <c r="M5" s="2" t="s">
        <v>269</v>
      </c>
    </row>
    <row r="6" spans="1:13" x14ac:dyDescent="0.3">
      <c r="A6" s="1">
        <v>5</v>
      </c>
      <c r="B6">
        <v>6</v>
      </c>
      <c r="C6" t="s">
        <v>48</v>
      </c>
      <c r="D6" s="5">
        <f>INDEX(administrative_region[],MATCH(address[[#This Row],[administrative_region]],administrative_region[administrative_region],0),2)</f>
        <v>4852</v>
      </c>
      <c r="E6" t="s">
        <v>294</v>
      </c>
      <c r="F6" s="17"/>
      <c r="H6" t="str">
        <v>street</v>
      </c>
      <c r="I6" t="s">
        <v>14</v>
      </c>
      <c r="J6" t="s">
        <v>267</v>
      </c>
      <c r="K6" t="s">
        <v>28</v>
      </c>
      <c r="L6" t="s">
        <v>28</v>
      </c>
      <c r="M6" s="2" t="s">
        <v>271</v>
      </c>
    </row>
    <row r="7" spans="1:13" x14ac:dyDescent="0.3">
      <c r="F7" s="17"/>
      <c r="H7" t="str">
        <v>fhone</v>
      </c>
      <c r="I7" t="s">
        <v>14</v>
      </c>
      <c r="J7" t="s">
        <v>266</v>
      </c>
      <c r="K7" t="s">
        <v>28</v>
      </c>
      <c r="L7" t="s">
        <v>28</v>
      </c>
      <c r="M7" s="2" t="s">
        <v>272</v>
      </c>
    </row>
    <row r="8" spans="1:13" x14ac:dyDescent="0.3">
      <c r="F8" s="17"/>
    </row>
    <row r="9" spans="1:13" x14ac:dyDescent="0.3">
      <c r="F9" s="17"/>
    </row>
    <row r="10" spans="1:13" x14ac:dyDescent="0.3">
      <c r="F10" s="17"/>
    </row>
    <row r="11" spans="1:13" x14ac:dyDescent="0.3">
      <c r="F11" s="17"/>
    </row>
    <row r="12" spans="1:13" x14ac:dyDescent="0.3">
      <c r="C12" s="3"/>
      <c r="D12" s="3"/>
    </row>
    <row r="13" spans="1:13" x14ac:dyDescent="0.3">
      <c r="C13" s="3"/>
      <c r="D13" s="3"/>
    </row>
    <row r="14" spans="1:13" x14ac:dyDescent="0.3">
      <c r="C14" s="3"/>
      <c r="D14" s="3"/>
    </row>
    <row r="15" spans="1:13" x14ac:dyDescent="0.3">
      <c r="C15" s="3"/>
      <c r="D15" s="3"/>
    </row>
    <row r="16" spans="1:13" x14ac:dyDescent="0.3">
      <c r="C16" s="3"/>
      <c r="D16" s="3"/>
    </row>
    <row r="17" spans="3:4" x14ac:dyDescent="0.3">
      <c r="C17" s="3"/>
      <c r="D17" s="3"/>
    </row>
    <row r="18" spans="3:4" x14ac:dyDescent="0.3">
      <c r="C18" s="3"/>
      <c r="D18" s="3"/>
    </row>
    <row r="19" spans="3:4" x14ac:dyDescent="0.3">
      <c r="C19" s="3"/>
      <c r="D19" s="3"/>
    </row>
  </sheetData>
  <phoneticPr fontId="3" type="noConversion"/>
  <dataValidations count="1">
    <dataValidation type="list" allowBlank="1" showInputMessage="1" showErrorMessage="1" sqref="C2:C6" xr:uid="{CA0B73D3-B42F-49FF-8DAF-0271840D8523}">
      <formula1>INDIRECT("administrative_region[administrative_region]")</formula1>
    </dataValidation>
  </dataValidation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44BBF-68D8-4488-9D31-1D208937F415}">
  <sheetPr>
    <tabColor theme="7"/>
  </sheetPr>
  <dimension ref="A1:B14"/>
  <sheetViews>
    <sheetView workbookViewId="0">
      <selection activeCell="E26" sqref="E26"/>
    </sheetView>
  </sheetViews>
  <sheetFormatPr defaultRowHeight="14.4" x14ac:dyDescent="0.3"/>
  <cols>
    <col min="1" max="1" width="46.21875" bestFit="1" customWidth="1"/>
    <col min="2" max="2" width="14.88671875" bestFit="1" customWidth="1"/>
    <col min="5" max="6" width="7.44140625" customWidth="1"/>
  </cols>
  <sheetData>
    <row r="1" spans="1:2" x14ac:dyDescent="0.3">
      <c r="A1" t="s">
        <v>139</v>
      </c>
      <c r="B1" t="s">
        <v>141</v>
      </c>
    </row>
    <row r="2" spans="1:2" x14ac:dyDescent="0.3">
      <c r="A2" t="s">
        <v>74</v>
      </c>
      <c r="B2" t="s">
        <v>75</v>
      </c>
    </row>
    <row r="3" spans="1:2" x14ac:dyDescent="0.3">
      <c r="A3" t="s">
        <v>138</v>
      </c>
      <c r="B3" t="s">
        <v>76</v>
      </c>
    </row>
    <row r="4" spans="1:2" x14ac:dyDescent="0.3">
      <c r="A4" t="s">
        <v>83</v>
      </c>
      <c r="B4" t="s">
        <v>82</v>
      </c>
    </row>
    <row r="5" spans="1:2" x14ac:dyDescent="0.3">
      <c r="A5" t="s">
        <v>85</v>
      </c>
      <c r="B5" t="s">
        <v>84</v>
      </c>
    </row>
    <row r="6" spans="1:2" x14ac:dyDescent="0.3">
      <c r="A6" t="s">
        <v>87</v>
      </c>
      <c r="B6" t="s">
        <v>86</v>
      </c>
    </row>
    <row r="7" spans="1:2" x14ac:dyDescent="0.3">
      <c r="A7" t="s">
        <v>89</v>
      </c>
      <c r="B7" t="s">
        <v>88</v>
      </c>
    </row>
    <row r="8" spans="1:2" x14ac:dyDescent="0.3">
      <c r="A8" t="s">
        <v>91</v>
      </c>
      <c r="B8" t="s">
        <v>90</v>
      </c>
    </row>
    <row r="9" spans="1:2" x14ac:dyDescent="0.3">
      <c r="A9" t="s">
        <v>93</v>
      </c>
      <c r="B9" t="s">
        <v>92</v>
      </c>
    </row>
    <row r="10" spans="1:2" x14ac:dyDescent="0.3">
      <c r="A10" t="s">
        <v>95</v>
      </c>
      <c r="B10" t="s">
        <v>94</v>
      </c>
    </row>
    <row r="11" spans="1:2" x14ac:dyDescent="0.3">
      <c r="A11" t="s">
        <v>97</v>
      </c>
      <c r="B11" t="s">
        <v>96</v>
      </c>
    </row>
    <row r="12" spans="1:2" x14ac:dyDescent="0.3">
      <c r="A12" t="s">
        <v>99</v>
      </c>
      <c r="B12" t="s">
        <v>98</v>
      </c>
    </row>
    <row r="13" spans="1:2" x14ac:dyDescent="0.3">
      <c r="A13" t="s">
        <v>101</v>
      </c>
      <c r="B13" t="s">
        <v>100</v>
      </c>
    </row>
    <row r="14" spans="1:2" x14ac:dyDescent="0.3">
      <c r="A14" t="s">
        <v>147</v>
      </c>
      <c r="B14" s="3" t="s">
        <v>186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D2064-232D-489B-866E-D971BC4DA08E}">
  <sheetPr>
    <tabColor theme="7"/>
  </sheetPr>
  <dimension ref="A1:C24"/>
  <sheetViews>
    <sheetView workbookViewId="0">
      <selection activeCell="A30" sqref="A30"/>
    </sheetView>
  </sheetViews>
  <sheetFormatPr defaultRowHeight="14.4" x14ac:dyDescent="0.3"/>
  <cols>
    <col min="1" max="1" width="119.21875" customWidth="1"/>
    <col min="2" max="2" width="32.6640625" bestFit="1" customWidth="1"/>
    <col min="3" max="3" width="13.88671875" bestFit="1" customWidth="1"/>
  </cols>
  <sheetData>
    <row r="1" spans="1:3" x14ac:dyDescent="0.3">
      <c r="A1" t="s">
        <v>143</v>
      </c>
      <c r="B1" t="s">
        <v>155</v>
      </c>
      <c r="C1" t="s">
        <v>141</v>
      </c>
    </row>
    <row r="2" spans="1:3" x14ac:dyDescent="0.3">
      <c r="A2" t="s">
        <v>144</v>
      </c>
      <c r="B2" t="s">
        <v>160</v>
      </c>
      <c r="C2" t="s">
        <v>77</v>
      </c>
    </row>
    <row r="3" spans="1:3" x14ac:dyDescent="0.3">
      <c r="A3" t="s">
        <v>145</v>
      </c>
      <c r="B3" t="s">
        <v>156</v>
      </c>
      <c r="C3" t="s">
        <v>78</v>
      </c>
    </row>
    <row r="4" spans="1:3" x14ac:dyDescent="0.3">
      <c r="A4" t="s">
        <v>146</v>
      </c>
      <c r="B4" t="s">
        <v>157</v>
      </c>
      <c r="C4" t="s">
        <v>79</v>
      </c>
    </row>
    <row r="5" spans="1:3" x14ac:dyDescent="0.3">
      <c r="A5" t="s">
        <v>81</v>
      </c>
      <c r="B5" t="s">
        <v>158</v>
      </c>
      <c r="C5" t="s">
        <v>80</v>
      </c>
    </row>
    <row r="6" spans="1:3" x14ac:dyDescent="0.3">
      <c r="A6" t="s">
        <v>103</v>
      </c>
      <c r="B6" t="s">
        <v>159</v>
      </c>
      <c r="C6" t="s">
        <v>102</v>
      </c>
    </row>
    <row r="7" spans="1:3" x14ac:dyDescent="0.3">
      <c r="A7" t="s">
        <v>105</v>
      </c>
      <c r="B7" t="s">
        <v>161</v>
      </c>
      <c r="C7" t="s">
        <v>104</v>
      </c>
    </row>
    <row r="8" spans="1:3" x14ac:dyDescent="0.3">
      <c r="A8" t="s">
        <v>107</v>
      </c>
      <c r="B8" t="s">
        <v>162</v>
      </c>
      <c r="C8" t="s">
        <v>106</v>
      </c>
    </row>
    <row r="9" spans="1:3" x14ac:dyDescent="0.3">
      <c r="A9" t="s">
        <v>109</v>
      </c>
      <c r="B9" t="s">
        <v>163</v>
      </c>
      <c r="C9" t="s">
        <v>108</v>
      </c>
    </row>
    <row r="10" spans="1:3" x14ac:dyDescent="0.3">
      <c r="A10" t="s">
        <v>111</v>
      </c>
      <c r="B10" t="s">
        <v>164</v>
      </c>
      <c r="C10" t="s">
        <v>110</v>
      </c>
    </row>
    <row r="11" spans="1:3" x14ac:dyDescent="0.3">
      <c r="A11" t="s">
        <v>113</v>
      </c>
      <c r="B11" t="s">
        <v>165</v>
      </c>
      <c r="C11" t="s">
        <v>112</v>
      </c>
    </row>
    <row r="12" spans="1:3" x14ac:dyDescent="0.3">
      <c r="A12" t="s">
        <v>115</v>
      </c>
      <c r="B12" t="s">
        <v>166</v>
      </c>
      <c r="C12" t="s">
        <v>114</v>
      </c>
    </row>
    <row r="13" spans="1:3" x14ac:dyDescent="0.3">
      <c r="A13" t="s">
        <v>117</v>
      </c>
      <c r="B13" t="s">
        <v>167</v>
      </c>
      <c r="C13" t="s">
        <v>116</v>
      </c>
    </row>
    <row r="14" spans="1:3" x14ac:dyDescent="0.3">
      <c r="A14" t="s">
        <v>119</v>
      </c>
      <c r="B14" t="s">
        <v>168</v>
      </c>
      <c r="C14" t="s">
        <v>118</v>
      </c>
    </row>
    <row r="15" spans="1:3" x14ac:dyDescent="0.3">
      <c r="A15" t="s">
        <v>121</v>
      </c>
      <c r="B15" t="s">
        <v>195</v>
      </c>
      <c r="C15" t="s">
        <v>120</v>
      </c>
    </row>
    <row r="16" spans="1:3" x14ac:dyDescent="0.3">
      <c r="A16" t="s">
        <v>123</v>
      </c>
      <c r="B16" t="s">
        <v>199</v>
      </c>
      <c r="C16" t="s">
        <v>122</v>
      </c>
    </row>
    <row r="17" spans="1:3" x14ac:dyDescent="0.3">
      <c r="A17" t="s">
        <v>125</v>
      </c>
      <c r="B17" t="s">
        <v>198</v>
      </c>
      <c r="C17" t="s">
        <v>124</v>
      </c>
    </row>
    <row r="18" spans="1:3" x14ac:dyDescent="0.3">
      <c r="A18" t="s">
        <v>127</v>
      </c>
      <c r="B18" t="s">
        <v>197</v>
      </c>
      <c r="C18" t="s">
        <v>126</v>
      </c>
    </row>
    <row r="19" spans="1:3" x14ac:dyDescent="0.3">
      <c r="A19" t="s">
        <v>129</v>
      </c>
      <c r="B19" t="s">
        <v>196</v>
      </c>
      <c r="C19" t="s">
        <v>128</v>
      </c>
    </row>
    <row r="20" spans="1:3" x14ac:dyDescent="0.3">
      <c r="A20" t="s">
        <v>131</v>
      </c>
      <c r="B20" t="s">
        <v>131</v>
      </c>
      <c r="C20" t="s">
        <v>130</v>
      </c>
    </row>
    <row r="21" spans="1:3" x14ac:dyDescent="0.3">
      <c r="A21" t="s">
        <v>133</v>
      </c>
      <c r="B21" t="s">
        <v>247</v>
      </c>
      <c r="C21" t="s">
        <v>132</v>
      </c>
    </row>
    <row r="22" spans="1:3" x14ac:dyDescent="0.3">
      <c r="A22" t="s">
        <v>135</v>
      </c>
      <c r="B22" t="s">
        <v>200</v>
      </c>
      <c r="C22" t="s">
        <v>134</v>
      </c>
    </row>
    <row r="23" spans="1:3" x14ac:dyDescent="0.3">
      <c r="A23" t="s">
        <v>137</v>
      </c>
      <c r="B23" t="s">
        <v>201</v>
      </c>
      <c r="C23" t="s">
        <v>136</v>
      </c>
    </row>
    <row r="24" spans="1:3" x14ac:dyDescent="0.3">
      <c r="A24" t="s">
        <v>147</v>
      </c>
      <c r="B24" t="s">
        <v>147</v>
      </c>
      <c r="C24" s="3" t="s">
        <v>186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F157-BE83-4BE8-8F32-C9D1D042F730}">
  <sheetPr>
    <tabColor theme="7"/>
  </sheetPr>
  <dimension ref="A1:Q33"/>
  <sheetViews>
    <sheetView workbookViewId="0">
      <selection activeCell="D27" sqref="D27"/>
    </sheetView>
  </sheetViews>
  <sheetFormatPr defaultRowHeight="14.4" x14ac:dyDescent="0.3"/>
  <cols>
    <col min="1" max="1" width="22.33203125" bestFit="1" customWidth="1"/>
    <col min="2" max="2" width="11.88671875" bestFit="1" customWidth="1"/>
    <col min="3" max="3" width="3.21875" customWidth="1"/>
    <col min="4" max="4" width="22.33203125" bestFit="1" customWidth="1"/>
    <col min="5" max="5" width="11.88671875" bestFit="1" customWidth="1"/>
    <col min="6" max="6" width="3.6640625" customWidth="1"/>
    <col min="7" max="7" width="13.44140625" bestFit="1" customWidth="1"/>
    <col min="8" max="8" width="13.21875" customWidth="1"/>
    <col min="9" max="9" width="2" customWidth="1"/>
    <col min="10" max="10" width="12.88671875" bestFit="1" customWidth="1"/>
    <col min="11" max="11" width="8.88671875" bestFit="1" customWidth="1"/>
    <col min="12" max="12" width="1.88671875" customWidth="1"/>
    <col min="13" max="13" width="10.109375" bestFit="1" customWidth="1"/>
    <col min="14" max="14" width="8.21875" bestFit="1" customWidth="1"/>
    <col min="15" max="15" width="2.109375" customWidth="1"/>
    <col min="16" max="16" width="14.5546875" bestFit="1" customWidth="1"/>
    <col min="17" max="17" width="9.44140625" bestFit="1" customWidth="1"/>
  </cols>
  <sheetData>
    <row r="1" spans="1:17" x14ac:dyDescent="0.3">
      <c r="A1" t="s">
        <v>192</v>
      </c>
      <c r="B1" t="s">
        <v>245</v>
      </c>
      <c r="D1" s="3" t="s">
        <v>69</v>
      </c>
      <c r="E1" t="s">
        <v>270</v>
      </c>
      <c r="G1" t="s">
        <v>152</v>
      </c>
      <c r="H1" t="s">
        <v>246</v>
      </c>
      <c r="J1" t="s">
        <v>151</v>
      </c>
      <c r="K1" t="s">
        <v>169</v>
      </c>
      <c r="M1" t="s">
        <v>154</v>
      </c>
      <c r="N1" t="s">
        <v>171</v>
      </c>
      <c r="P1" s="3" t="s">
        <v>24</v>
      </c>
      <c r="Q1" s="3" t="s">
        <v>25</v>
      </c>
    </row>
    <row r="2" spans="1:17" x14ac:dyDescent="0.3">
      <c r="A2" t="s">
        <v>213</v>
      </c>
      <c r="B2">
        <v>1</v>
      </c>
      <c r="D2" s="3" t="s">
        <v>48</v>
      </c>
      <c r="E2" s="3">
        <v>4852</v>
      </c>
      <c r="G2" t="s">
        <v>232</v>
      </c>
      <c r="H2">
        <v>1</v>
      </c>
      <c r="J2" t="s">
        <v>177</v>
      </c>
      <c r="K2">
        <f>ROW(access[[#This Row],[access]])-1</f>
        <v>1</v>
      </c>
      <c r="M2" t="s">
        <v>173</v>
      </c>
      <c r="N2">
        <f>ROW(result[[#This Row],[result]])-1</f>
        <v>1</v>
      </c>
      <c r="P2" s="3" t="s">
        <v>66</v>
      </c>
      <c r="Q2" s="3">
        <v>1</v>
      </c>
    </row>
    <row r="3" spans="1:17" x14ac:dyDescent="0.3">
      <c r="A3" t="s">
        <v>214</v>
      </c>
      <c r="B3">
        <v>2</v>
      </c>
      <c r="D3" s="3" t="s">
        <v>50</v>
      </c>
      <c r="E3" s="3">
        <v>48533</v>
      </c>
      <c r="G3" t="s">
        <v>233</v>
      </c>
      <c r="H3">
        <v>2</v>
      </c>
      <c r="J3" t="s">
        <v>178</v>
      </c>
      <c r="K3">
        <f>ROW(access[[#This Row],[access]])-1</f>
        <v>2</v>
      </c>
      <c r="M3" t="s">
        <v>174</v>
      </c>
      <c r="N3">
        <f>ROW(result[[#This Row],[result]])-1</f>
        <v>2</v>
      </c>
      <c r="P3" s="3" t="s">
        <v>67</v>
      </c>
      <c r="Q3" s="3">
        <v>0</v>
      </c>
    </row>
    <row r="4" spans="1:17" x14ac:dyDescent="0.3">
      <c r="A4" t="s">
        <v>215</v>
      </c>
      <c r="B4">
        <v>3</v>
      </c>
      <c r="D4" s="3" t="s">
        <v>53</v>
      </c>
      <c r="E4" s="3">
        <v>48532</v>
      </c>
      <c r="G4" t="s">
        <v>234</v>
      </c>
      <c r="H4">
        <v>3</v>
      </c>
      <c r="J4" t="s">
        <v>179</v>
      </c>
      <c r="K4">
        <f>ROW(access[[#This Row],[access]])-1</f>
        <v>3</v>
      </c>
      <c r="M4" t="s">
        <v>172</v>
      </c>
      <c r="N4">
        <f>ROW(result[[#This Row],[result]])-1</f>
        <v>3</v>
      </c>
      <c r="P4" s="3" t="s">
        <v>68</v>
      </c>
      <c r="Q4" s="3">
        <v>2</v>
      </c>
    </row>
    <row r="5" spans="1:17" x14ac:dyDescent="0.3">
      <c r="A5" t="s">
        <v>216</v>
      </c>
      <c r="B5">
        <v>4</v>
      </c>
      <c r="D5" s="3" t="s">
        <v>51</v>
      </c>
      <c r="E5" s="3">
        <v>4855</v>
      </c>
      <c r="G5" t="s">
        <v>235</v>
      </c>
      <c r="H5">
        <v>4</v>
      </c>
      <c r="J5" t="s">
        <v>180</v>
      </c>
      <c r="K5">
        <f>ROW(access[[#This Row],[access]])-1</f>
        <v>4</v>
      </c>
      <c r="M5" t="s">
        <v>175</v>
      </c>
      <c r="N5">
        <f>ROW(result[[#This Row],[result]])-1</f>
        <v>4</v>
      </c>
    </row>
    <row r="6" spans="1:17" x14ac:dyDescent="0.3">
      <c r="A6" t="s">
        <v>217</v>
      </c>
      <c r="B6">
        <v>5</v>
      </c>
      <c r="D6" s="3" t="s">
        <v>52</v>
      </c>
      <c r="E6" s="3">
        <v>48544</v>
      </c>
      <c r="G6" t="s">
        <v>226</v>
      </c>
      <c r="H6">
        <v>5</v>
      </c>
      <c r="J6" t="s">
        <v>181</v>
      </c>
      <c r="K6">
        <f>ROW(access[[#This Row],[access]])-1</f>
        <v>5</v>
      </c>
      <c r="M6" t="s">
        <v>176</v>
      </c>
      <c r="N6">
        <f>ROW(result[[#This Row],[result]])-1</f>
        <v>5</v>
      </c>
    </row>
    <row r="7" spans="1:17" x14ac:dyDescent="0.3">
      <c r="A7" t="s">
        <v>218</v>
      </c>
      <c r="B7">
        <v>6</v>
      </c>
      <c r="D7" s="3" t="s">
        <v>49</v>
      </c>
      <c r="E7" s="3">
        <v>495</v>
      </c>
      <c r="G7" t="s">
        <v>227</v>
      </c>
      <c r="H7">
        <v>6</v>
      </c>
      <c r="J7" t="s">
        <v>182</v>
      </c>
      <c r="K7">
        <f>ROW(access[[#This Row],[access]])-1</f>
        <v>6</v>
      </c>
    </row>
    <row r="8" spans="1:17" x14ac:dyDescent="0.3">
      <c r="A8" t="s">
        <v>219</v>
      </c>
      <c r="B8">
        <v>7</v>
      </c>
      <c r="D8" s="3" t="s">
        <v>54</v>
      </c>
      <c r="E8" s="3">
        <v>812</v>
      </c>
      <c r="G8" t="s">
        <v>228</v>
      </c>
      <c r="H8">
        <v>7</v>
      </c>
      <c r="J8" t="s">
        <v>183</v>
      </c>
      <c r="K8">
        <f>ROW(access[[#This Row],[access]])-1</f>
        <v>7</v>
      </c>
    </row>
    <row r="9" spans="1:17" x14ac:dyDescent="0.3">
      <c r="A9" t="s">
        <v>220</v>
      </c>
      <c r="B9">
        <v>8</v>
      </c>
      <c r="D9" s="3" t="s">
        <v>29</v>
      </c>
      <c r="E9" s="3">
        <v>1</v>
      </c>
      <c r="G9" t="s">
        <v>229</v>
      </c>
      <c r="H9">
        <v>8</v>
      </c>
      <c r="J9" t="s">
        <v>184</v>
      </c>
      <c r="K9">
        <f>ROW(access[[#This Row],[access]])-1</f>
        <v>8</v>
      </c>
    </row>
    <row r="10" spans="1:17" x14ac:dyDescent="0.3">
      <c r="A10" t="s">
        <v>221</v>
      </c>
      <c r="B10">
        <v>9</v>
      </c>
      <c r="D10" s="3" t="s">
        <v>30</v>
      </c>
      <c r="E10" s="3">
        <v>2</v>
      </c>
      <c r="G10" t="s">
        <v>230</v>
      </c>
      <c r="H10">
        <v>9</v>
      </c>
      <c r="J10" t="s">
        <v>185</v>
      </c>
      <c r="K10">
        <f>ROW(access[[#This Row],[access]])-1</f>
        <v>9</v>
      </c>
    </row>
    <row r="11" spans="1:17" x14ac:dyDescent="0.3">
      <c r="A11" t="s">
        <v>222</v>
      </c>
      <c r="B11">
        <v>10</v>
      </c>
      <c r="D11" s="3" t="s">
        <v>31</v>
      </c>
      <c r="E11" s="3">
        <v>3</v>
      </c>
      <c r="G11" t="s">
        <v>231</v>
      </c>
      <c r="H11">
        <v>10</v>
      </c>
    </row>
    <row r="12" spans="1:17" x14ac:dyDescent="0.3">
      <c r="A12" t="s">
        <v>223</v>
      </c>
      <c r="B12">
        <v>11</v>
      </c>
      <c r="D12" s="3" t="s">
        <v>32</v>
      </c>
      <c r="E12" s="3">
        <v>4</v>
      </c>
      <c r="G12" t="s">
        <v>236</v>
      </c>
      <c r="H12">
        <v>11</v>
      </c>
    </row>
    <row r="13" spans="1:17" x14ac:dyDescent="0.3">
      <c r="A13" t="s">
        <v>224</v>
      </c>
      <c r="B13">
        <v>12</v>
      </c>
      <c r="D13" s="3" t="s">
        <v>33</v>
      </c>
      <c r="E13" s="3">
        <v>5</v>
      </c>
      <c r="G13" t="s">
        <v>237</v>
      </c>
      <c r="H13">
        <v>12</v>
      </c>
    </row>
    <row r="14" spans="1:17" x14ac:dyDescent="0.3">
      <c r="A14" t="s">
        <v>225</v>
      </c>
      <c r="B14">
        <v>10833475</v>
      </c>
      <c r="D14" s="3" t="s">
        <v>34</v>
      </c>
      <c r="E14" s="3">
        <v>6</v>
      </c>
    </row>
    <row r="15" spans="1:17" x14ac:dyDescent="0.3">
      <c r="D15" s="3" t="s">
        <v>35</v>
      </c>
      <c r="E15" s="3">
        <v>7</v>
      </c>
      <c r="G15" s="10" t="s">
        <v>248</v>
      </c>
      <c r="H15" s="10" t="s">
        <v>249</v>
      </c>
    </row>
    <row r="16" spans="1:17" x14ac:dyDescent="0.3">
      <c r="A16" t="s">
        <v>191</v>
      </c>
      <c r="B16" t="s">
        <v>245</v>
      </c>
      <c r="D16" s="3" t="s">
        <v>36</v>
      </c>
      <c r="E16" s="3">
        <v>8</v>
      </c>
      <c r="G16" t="s">
        <v>276</v>
      </c>
      <c r="H16">
        <v>1</v>
      </c>
    </row>
    <row r="17" spans="1:8" x14ac:dyDescent="0.3">
      <c r="A17" t="s">
        <v>202</v>
      </c>
      <c r="B17">
        <v>1</v>
      </c>
      <c r="D17" s="3" t="s">
        <v>37</v>
      </c>
      <c r="E17" s="3">
        <v>9</v>
      </c>
      <c r="G17" t="s">
        <v>278</v>
      </c>
      <c r="H17">
        <v>2</v>
      </c>
    </row>
    <row r="18" spans="1:8" x14ac:dyDescent="0.3">
      <c r="A18" t="s">
        <v>203</v>
      </c>
      <c r="B18">
        <v>2</v>
      </c>
      <c r="D18" s="3" t="s">
        <v>38</v>
      </c>
      <c r="E18" s="3">
        <v>10</v>
      </c>
      <c r="G18" s="7" t="s">
        <v>277</v>
      </c>
      <c r="H18" s="8">
        <v>3</v>
      </c>
    </row>
    <row r="19" spans="1:8" x14ac:dyDescent="0.3">
      <c r="A19" t="s">
        <v>204</v>
      </c>
      <c r="B19">
        <v>3</v>
      </c>
      <c r="D19" s="3" t="s">
        <v>39</v>
      </c>
      <c r="E19" s="3">
        <v>11</v>
      </c>
      <c r="G19" t="s">
        <v>275</v>
      </c>
      <c r="H19">
        <v>4</v>
      </c>
    </row>
    <row r="20" spans="1:8" x14ac:dyDescent="0.3">
      <c r="A20" t="s">
        <v>205</v>
      </c>
      <c r="B20">
        <v>4</v>
      </c>
      <c r="D20" s="3" t="s">
        <v>40</v>
      </c>
      <c r="E20" s="3">
        <v>12</v>
      </c>
      <c r="G20" t="s">
        <v>273</v>
      </c>
      <c r="H20">
        <v>5</v>
      </c>
    </row>
    <row r="21" spans="1:8" x14ac:dyDescent="0.3">
      <c r="A21" t="s">
        <v>206</v>
      </c>
      <c r="B21">
        <v>5</v>
      </c>
      <c r="D21" s="3" t="s">
        <v>41</v>
      </c>
      <c r="E21" s="3">
        <v>13</v>
      </c>
      <c r="G21" t="s">
        <v>274</v>
      </c>
      <c r="H21" s="8">
        <v>6</v>
      </c>
    </row>
    <row r="22" spans="1:8" x14ac:dyDescent="0.3">
      <c r="A22" t="s">
        <v>207</v>
      </c>
      <c r="B22">
        <v>6</v>
      </c>
      <c r="D22" s="3" t="s">
        <v>42</v>
      </c>
      <c r="E22" s="3">
        <v>14</v>
      </c>
    </row>
    <row r="23" spans="1:8" x14ac:dyDescent="0.3">
      <c r="A23" t="s">
        <v>208</v>
      </c>
      <c r="B23">
        <v>7</v>
      </c>
      <c r="D23" s="3" t="s">
        <v>43</v>
      </c>
      <c r="E23" s="3">
        <v>15</v>
      </c>
    </row>
    <row r="24" spans="1:8" x14ac:dyDescent="0.3">
      <c r="A24" t="s">
        <v>209</v>
      </c>
      <c r="B24">
        <v>8</v>
      </c>
      <c r="D24" s="3" t="s">
        <v>44</v>
      </c>
      <c r="E24" s="3">
        <v>16</v>
      </c>
    </row>
    <row r="25" spans="1:8" x14ac:dyDescent="0.3">
      <c r="A25" t="s">
        <v>210</v>
      </c>
      <c r="B25">
        <v>9</v>
      </c>
      <c r="D25" s="3" t="s">
        <v>45</v>
      </c>
      <c r="E25" s="3">
        <v>17</v>
      </c>
    </row>
    <row r="26" spans="1:8" x14ac:dyDescent="0.3">
      <c r="A26" t="s">
        <v>211</v>
      </c>
      <c r="B26">
        <v>10</v>
      </c>
      <c r="D26" s="3" t="s">
        <v>55</v>
      </c>
      <c r="E26" s="3">
        <v>0</v>
      </c>
    </row>
    <row r="27" spans="1:8" x14ac:dyDescent="0.3">
      <c r="A27" t="s">
        <v>212</v>
      </c>
      <c r="B27">
        <v>10033054</v>
      </c>
    </row>
    <row r="28" spans="1:8" x14ac:dyDescent="0.3">
      <c r="A28" s="3"/>
      <c r="B28" s="3"/>
    </row>
    <row r="29" spans="1:8" x14ac:dyDescent="0.3">
      <c r="A29" s="3"/>
      <c r="B29" s="3"/>
    </row>
    <row r="30" spans="1:8" x14ac:dyDescent="0.3">
      <c r="A30" s="3"/>
      <c r="B30" s="3"/>
    </row>
    <row r="31" spans="1:8" x14ac:dyDescent="0.3">
      <c r="A31" s="3"/>
      <c r="B31" s="3"/>
    </row>
    <row r="32" spans="1:8" x14ac:dyDescent="0.3">
      <c r="A32" s="3"/>
      <c r="B32" s="3"/>
    </row>
    <row r="33" spans="1:2" x14ac:dyDescent="0.3">
      <c r="A33" s="3"/>
      <c r="B33" s="3"/>
    </row>
  </sheetData>
  <pageMargins left="0.7" right="0.7" top="0.75" bottom="0.75" header="0.3" footer="0.3"/>
  <tableParts count="8">
    <tablePart r:id="rId1"/>
    <tablePart r:id="rId2"/>
    <tablePart r:id="rId3"/>
    <tablePart r:id="rId4"/>
    <tablePart r:id="rId5"/>
    <tablePart r:id="rId6"/>
    <tablePart r:id="rId7"/>
    <tablePart r:id="rId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��0B00B0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��!!!!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��0B00B0
</file>

<file path=customXml/item22.xml>��
</file>

<file path=customXml/item23.xml>��0B00B0
</file>

<file path=customXml/item24.xml>��
</file>

<file path=customXml/item25.xml>��!!0B00B0
</file>

<file path=customXml/item26.xml>��0B00B0!!!!0B00B00B0!!0B00B00B00B00B00B00B00B00B00B00B0!!0B0>=5G=0O B>G:0>=5G=0O B>G:00B0>=5G=0O B>G:0>=5G=0O B>G:00B00B00B0>=5G=0O B>G:0>=5G=0O B>G:00B0>=5G=0O B>G:0>=5G=0O B>G:00B00B00B0>=5G=0O B>G:0>=5G=0O B>G:0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61CFF0E0-FE77-4A52-9804-2915D3611718}">
  <ds:schemaRefs/>
</ds:datastoreItem>
</file>

<file path=customXml/itemProps2.xml><?xml version="1.0" encoding="utf-8"?>
<ds:datastoreItem xmlns:ds="http://schemas.openxmlformats.org/officeDocument/2006/customXml" ds:itemID="{D2DBFA13-D704-4C80-8144-793D647EA800}">
  <ds:schemaRefs/>
</ds:datastoreItem>
</file>

<file path=customXml/itemProps3.xml><?xml version="1.0" encoding="utf-8"?>
<ds:datastoreItem xmlns:ds="http://schemas.openxmlformats.org/officeDocument/2006/customXml" ds:itemID="{9BD27C64-8B0D-4808-B974-078556B1DF13}">
  <ds:schemaRefs/>
</ds:datastoreItem>
</file>

<file path=customXml/itemProps4.xml><?xml version="1.0" encoding="utf-8"?>
<ds:datastoreItem xmlns:ds="http://schemas.openxmlformats.org/officeDocument/2006/customXml" ds:itemID="{8BEB3FA9-88D6-44D4-8BF8-4A1004463B29}">
  <ds:schemaRefs/>
</ds:datastoreItem>
</file>

<file path=customXml/itemProps5.xml><?xml version="1.0" encoding="utf-8"?>
<ds:datastoreItem xmlns:ds="http://schemas.openxmlformats.org/officeDocument/2006/customXml" ds:itemID="{2AB2005F-83E2-4701-AB70-CCECEB9DAA09}">
  <ds:schemaRefs/>
</ds:datastoreItem>
</file>

<file path=customXml/itemProps6.xml><?xml version="1.0" encoding="utf-8"?>
<ds:datastoreItem xmlns:ds="http://schemas.openxmlformats.org/officeDocument/2006/customXml" ds:itemID="{E86DDEFC-77FF-4867-8918-72BCB7BAFB1B}">
  <ds:schemaRefs/>
</ds:datastoreItem>
</file>

<file path=customXml/itemProps7.xml><?xml version="1.0" encoding="utf-8"?>
<ds:datastoreItem xmlns:ds="http://schemas.openxmlformats.org/officeDocument/2006/customXml" ds:itemID="{1568C074-54BF-4F2A-BB91-F91635DA890D}">
  <ds:schemaRefs/>
</ds:datastoreItem>
</file>

<file path=customXml/itemProps8.xml><?xml version="1.0" encoding="utf-8"?>
<ds:datastoreItem xmlns:ds="http://schemas.openxmlformats.org/officeDocument/2006/customXml" ds:itemID="{A79AF932-F4C4-4EA6-9A28-073368074BB1}">
  <ds:schemaRefs/>
</ds:datastoreItem>
</file>

<file path=customXml/itemProps9.xml><?xml version="1.0" encoding="utf-8"?>
<ds:datastoreItem xmlns:ds="http://schemas.openxmlformats.org/officeDocument/2006/customXml" ds:itemID="{9C256EB9-B5B6-46A9-8D69-1CE5FF347DA6}">
  <ds:schemaRefs/>
</ds:datastoreItem>
</file>

<file path=customXml/itemProps10.xml><?xml version="1.0" encoding="utf-8"?>
<ds:datastoreItem xmlns:ds="http://schemas.openxmlformats.org/officeDocument/2006/customXml" ds:itemID="{E0EF7474-46A5-4DF9-A7AA-87B741C485B7}">
  <ds:schemaRefs/>
</ds:datastoreItem>
</file>

<file path=customXml/itemProps11.xml><?xml version="1.0" encoding="utf-8"?>
<ds:datastoreItem xmlns:ds="http://schemas.openxmlformats.org/officeDocument/2006/customXml" ds:itemID="{EFE97AB0-5426-4FBB-8C5D-150F67DC777A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F24C8245-E213-43D1-9A89-6D774C2CF098}">
  <ds:schemaRefs/>
</ds:datastoreItem>
</file>

<file path=customXml/itemProps13.xml><?xml version="1.0" encoding="utf-8"?>
<ds:datastoreItem xmlns:ds="http://schemas.openxmlformats.org/officeDocument/2006/customXml" ds:itemID="{1882280C-5533-497A-A85B-7B39820DAFBA}">
  <ds:schemaRefs/>
</ds:datastoreItem>
</file>

<file path=customXml/itemProps14.xml><?xml version="1.0" encoding="utf-8"?>
<ds:datastoreItem xmlns:ds="http://schemas.openxmlformats.org/officeDocument/2006/customXml" ds:itemID="{E68D46A6-E8C4-423B-BDFC-37713FBEBB56}">
  <ds:schemaRefs/>
</ds:datastoreItem>
</file>

<file path=customXml/itemProps15.xml><?xml version="1.0" encoding="utf-8"?>
<ds:datastoreItem xmlns:ds="http://schemas.openxmlformats.org/officeDocument/2006/customXml" ds:itemID="{903AFE86-8BA1-4E34-9BC6-4ADDD5FCBD2B}">
  <ds:schemaRefs/>
</ds:datastoreItem>
</file>

<file path=customXml/itemProps16.xml><?xml version="1.0" encoding="utf-8"?>
<ds:datastoreItem xmlns:ds="http://schemas.openxmlformats.org/officeDocument/2006/customXml" ds:itemID="{592516E6-F618-4D37-AE9A-7B32365ED5E5}">
  <ds:schemaRefs/>
</ds:datastoreItem>
</file>

<file path=customXml/itemProps17.xml><?xml version="1.0" encoding="utf-8"?>
<ds:datastoreItem xmlns:ds="http://schemas.openxmlformats.org/officeDocument/2006/customXml" ds:itemID="{E63E5BD5-B4B3-41BE-A86E-B098CEF691E7}">
  <ds:schemaRefs/>
</ds:datastoreItem>
</file>

<file path=customXml/itemProps18.xml><?xml version="1.0" encoding="utf-8"?>
<ds:datastoreItem xmlns:ds="http://schemas.openxmlformats.org/officeDocument/2006/customXml" ds:itemID="{01FB0D98-4322-46BE-889F-24EC5E125A2A}">
  <ds:schemaRefs/>
</ds:datastoreItem>
</file>

<file path=customXml/itemProps19.xml><?xml version="1.0" encoding="utf-8"?>
<ds:datastoreItem xmlns:ds="http://schemas.openxmlformats.org/officeDocument/2006/customXml" ds:itemID="{D60A2867-4E6A-4079-8D04-08E03E41F346}">
  <ds:schemaRefs/>
</ds:datastoreItem>
</file>

<file path=customXml/itemProps20.xml><?xml version="1.0" encoding="utf-8"?>
<ds:datastoreItem xmlns:ds="http://schemas.openxmlformats.org/officeDocument/2006/customXml" ds:itemID="{4846B7DA-BC89-495B-A792-1C3D2881AFF2}">
  <ds:schemaRefs/>
</ds:datastoreItem>
</file>

<file path=customXml/itemProps21.xml><?xml version="1.0" encoding="utf-8"?>
<ds:datastoreItem xmlns:ds="http://schemas.openxmlformats.org/officeDocument/2006/customXml" ds:itemID="{41CB4707-B63C-461F-A83A-07069342BB18}">
  <ds:schemaRefs/>
</ds:datastoreItem>
</file>

<file path=customXml/itemProps22.xml><?xml version="1.0" encoding="utf-8"?>
<ds:datastoreItem xmlns:ds="http://schemas.openxmlformats.org/officeDocument/2006/customXml" ds:itemID="{0B4C416F-ACC1-4363-8A16-FC7DCF7B0D26}">
  <ds:schemaRefs/>
</ds:datastoreItem>
</file>

<file path=customXml/itemProps23.xml><?xml version="1.0" encoding="utf-8"?>
<ds:datastoreItem xmlns:ds="http://schemas.openxmlformats.org/officeDocument/2006/customXml" ds:itemID="{501D856F-6BED-4326-90E9-9A8BD74AF78B}">
  <ds:schemaRefs/>
</ds:datastoreItem>
</file>

<file path=customXml/itemProps24.xml><?xml version="1.0" encoding="utf-8"?>
<ds:datastoreItem xmlns:ds="http://schemas.openxmlformats.org/officeDocument/2006/customXml" ds:itemID="{8FC3AAC6-48CE-4CB1-AB09-5039F0B7023D}">
  <ds:schemaRefs/>
</ds:datastoreItem>
</file>

<file path=customXml/itemProps25.xml><?xml version="1.0" encoding="utf-8"?>
<ds:datastoreItem xmlns:ds="http://schemas.openxmlformats.org/officeDocument/2006/customXml" ds:itemID="{A1748796-698A-475B-978E-B9FA309F8F92}">
  <ds:schemaRefs/>
</ds:datastoreItem>
</file>

<file path=customXml/itemProps26.xml><?xml version="1.0" encoding="utf-8"?>
<ds:datastoreItem xmlns:ds="http://schemas.openxmlformats.org/officeDocument/2006/customXml" ds:itemID="{28B7F1DC-67FA-4659-BC17-58F94EA38ECC}">
  <ds:schemaRefs/>
</ds:datastoreItem>
</file>

<file path=customXml/itemProps27.xml><?xml version="1.0" encoding="utf-8"?>
<ds:datastoreItem xmlns:ds="http://schemas.openxmlformats.org/officeDocument/2006/customXml" ds:itemID="{6617A6CD-4CF6-46E8-9B66-98998DF6709B}">
  <ds:schemaRefs/>
</ds:datastoreItem>
</file>

<file path=customXml/itemProps28.xml><?xml version="1.0" encoding="utf-8"?>
<ds:datastoreItem xmlns:ds="http://schemas.openxmlformats.org/officeDocument/2006/customXml" ds:itemID="{FE1C053E-4632-46E2-AF5E-0E5E7F65EF3F}">
  <ds:schemaRefs/>
</ds:datastoreItem>
</file>

<file path=customXml/itemProps29.xml><?xml version="1.0" encoding="utf-8"?>
<ds:datastoreItem xmlns:ds="http://schemas.openxmlformats.org/officeDocument/2006/customXml" ds:itemID="{2CA9CF51-36E0-4BB4-BEB6-C521DEE19955}">
  <ds:schemaRefs/>
</ds:datastoreItem>
</file>

<file path=customXml/itemProps30.xml><?xml version="1.0" encoding="utf-8"?>
<ds:datastoreItem xmlns:ds="http://schemas.openxmlformats.org/officeDocument/2006/customXml" ds:itemID="{0FDBB9C1-8877-4612-89BB-7A2069638773}">
  <ds:schemaRefs/>
</ds:datastoreItem>
</file>

<file path=customXml/itemProps31.xml><?xml version="1.0" encoding="utf-8"?>
<ds:datastoreItem xmlns:ds="http://schemas.openxmlformats.org/officeDocument/2006/customXml" ds:itemID="{8B7D7B8F-32FB-41BD-97B1-76867CBD3046}">
  <ds:schemaRefs/>
</ds:datastoreItem>
</file>

<file path=customXml/itemProps32.xml><?xml version="1.0" encoding="utf-8"?>
<ds:datastoreItem xmlns:ds="http://schemas.openxmlformats.org/officeDocument/2006/customXml" ds:itemID="{3B4D8FFF-A7B2-43CB-BA92-DD3AE655C00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patient_Log</vt:lpstr>
      <vt:lpstr>diagnostic_procedures</vt:lpstr>
      <vt:lpstr>medical_procedure</vt:lpstr>
      <vt:lpstr>address</vt:lpstr>
      <vt:lpstr>diagnostics</vt:lpstr>
      <vt:lpstr>operations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 Щербаков</dc:creator>
  <cp:lastModifiedBy>Андрей Щербаков</cp:lastModifiedBy>
  <dcterms:created xsi:type="dcterms:W3CDTF">2015-06-05T18:19:34Z</dcterms:created>
  <dcterms:modified xsi:type="dcterms:W3CDTF">2024-12-03T19:38:27Z</dcterms:modified>
</cp:coreProperties>
</file>