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ustomProperty3.bin" ContentType="application/vnd.openxmlformats-officedocument.spreadsheetml.customProperty"/>
  <Override PartName="/xl/tables/table3.xml" ContentType="application/vnd.openxmlformats-officedocument.spreadsheetml.table+xml"/>
  <Override PartName="/xl/customProperty4.bin" ContentType="application/vnd.openxmlformats-officedocument.spreadsheetml.customProperty"/>
  <Override PartName="/xl/tables/table4.xml" ContentType="application/vnd.openxmlformats-officedocument.spreadsheetml.table+xml"/>
  <Override PartName="/xl/customProperty5.bin" ContentType="application/vnd.openxmlformats-officedocument.spreadsheetml.customProperty"/>
  <Override PartName="/xl/tables/table5.xml" ContentType="application/vnd.openxmlformats-officedocument.spreadsheetml.table+xml"/>
  <Override PartName="/xl/customProperty6.bin" ContentType="application/vnd.openxmlformats-officedocument.spreadsheetml.customProperty"/>
  <Override PartName="/xl/tables/table6.xml" ContentType="application/vnd.openxmlformats-officedocument.spreadsheetml.table+xml"/>
  <Override PartName="/xl/customProperty7.bin" ContentType="application/vnd.openxmlformats-officedocument.spreadsheetml.customProperty"/>
  <Override PartName="/xl/tables/table7.xml" ContentType="application/vnd.openxmlformats-officedocument.spreadsheetml.table+xml"/>
  <Override PartName="/xl/customProperty8.bin" ContentType="application/vnd.openxmlformats-officedocument.spreadsheetml.customProperty"/>
  <Override PartName="/xl/tables/table8.xml" ContentType="application/vnd.openxmlformats-officedocument.spreadsheetml.table+xml"/>
  <Override PartName="/xl/customProperty9.bin" ContentType="application/vnd.openxmlformats-officedocument.spreadsheetml.customProperty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shran\OneDrive\Рабочий стол\"/>
    </mc:Choice>
  </mc:AlternateContent>
  <xr:revisionPtr revIDLastSave="0" documentId="13_ncr:1_{6C131B45-AC7C-4500-BB6A-09AE46D9C63F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patient_Log" sheetId="1" r:id="rId1"/>
    <sheet name="diagnostics" sheetId="7" r:id="rId2"/>
    <sheet name="intervention" sheetId="8" r:id="rId3"/>
    <sheet name="location" sheetId="13" r:id="rId4"/>
    <sheet name="study_id" sheetId="14" r:id="rId5"/>
    <sheet name="address" sheetId="2" r:id="rId6"/>
    <sheet name="title_diagn" sheetId="9" r:id="rId7"/>
    <sheet name="title_interv" sheetId="12" r:id="rId8"/>
    <sheet name="data" sheetId="4" r:id="rId9"/>
  </sheets>
  <definedNames>
    <definedName name="_xlcn.WorksheetConnection_dataschema.xlsxaccess1" hidden="1">access[]</definedName>
    <definedName name="_xlcn.WorksheetConnection_dataschema.xlsxaddress1" hidden="1">address[]</definedName>
    <definedName name="_xlcn.WorksheetConnection_dataschema.xlsxadministrative_region1" hidden="1">administrative_region[]</definedName>
    <definedName name="_xlcn.WorksheetConnection_dataschema.xlsxgender1" hidden="1">gender[]</definedName>
    <definedName name="_xlcn.WorksheetConnection_dataschema.xlsxmethod1" hidden="1">method[]</definedName>
    <definedName name="_xlcn.WorksheetConnection_dataschema.xlsxnurse1" hidden="1">nurse[]</definedName>
    <definedName name="_xlcn.WorksheetConnection_dataschema.xlsxresult1" hidden="1">result[]</definedName>
    <definedName name="_xlcn.WorksheetConnection_dataschema.xlsxsten_loc1" hidden="1">sten_loc[]</definedName>
    <definedName name="_xlcn.WorksheetConnection_dataschema.xlsxsurgeon1" hidden="1">surgeon[]</definedName>
    <definedName name="_xlcn.WorksheetConnection_log_patients_schema.xlsxinterventions1" hidden="1">interventions[]</definedName>
    <definedName name="_xlcn.WorksheetConnection_log_patients_schema.xlsxPatient_Log1" hidden="1">Patient_Log[]</definedName>
    <definedName name="_xlcn.WorksheetConnection_log_patients_schema.xlsxstudy1" hidden="1">study[]</definedName>
    <definedName name="_xlnm._FilterDatabase" localSheetId="5" hidden="1">address!$G$2:$R$2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entions_22214fec-8ae4-433c-beae-f97af06ee107" name="interventions" connection="Запрос — interventions"/>
          <x15:modelTable id="location_a7bb6ec9-9b6d-4711-aee7-23a7f5573a29" name="location" connection="Запрос — location"/>
          <x15:modelTable id="diagnostics_6f95446a-e678-426e-a91f-4d594a77e29f" name="diagnostics" connection="Запрос — diagnostics"/>
          <x15:modelTable id="Calendar" name="Calendar" connection="Подключение"/>
          <x15:modelTable id="study" name="study" connection="WorksheetConnection_log_patients_schema.xlsx!study"/>
          <x15:modelTable id="Patient_Log" name="Patient_Log" connection="WorksheetConnection_log_patients_schema.xlsx!Patient_Log"/>
          <x15:modelTable id="interventions 1" name="interventions 1" connection="WorksheetConnection_log_patients_schema.xlsx!interventions"/>
          <x15:modelTable id="surgeon" name="surgeon" connection="WorksheetConnection_data schema.xlsx!surgeon"/>
          <x15:modelTable id="sten_loc" name="sten_loc" connection="WorksheetConnection_data schema.xlsx!sten_loc"/>
          <x15:modelTable id="result" name="result" connection="WorksheetConnection_data schema.xlsx!result"/>
          <x15:modelTable id="nurse" name="nurse" connection="WorksheetConnection_data schema.xlsx!nurse"/>
          <x15:modelTable id="method" name="method" connection="WorksheetConnection_data schema.xlsx!method"/>
          <x15:modelTable id="gender" name="gender" connection="WorksheetConnection_data schema.xlsx!gender"/>
          <x15:modelTable id="administrative_region" name="administrative_region" connection="WorksheetConnection_data schema.xlsx!administrative_region"/>
          <x15:modelTable id="address" name="address" connection="WorksheetConnection_data schema.xlsx!address"/>
          <x15:modelTable id="access" name="access" connection="WorksheetConnection_data schema.xlsx!access"/>
        </x15:modelTables>
        <x15:modelRelationships>
          <x15:modelRelationship fromTable="address" fromColumn="administrative_region" toTable="administrative_region" toColumn="region_code"/>
          <x15:modelRelationship fromTable="address" fromColumn="patient_id" toTable="Patient_Log" toColumn="patient_id"/>
          <x15:modelRelationship fromTable="Patient_Log" fromColumn="gender" toTable="gender" toColumn="gender_id"/>
          <x15:modelRelationship fromTable="interventions" fromColumn="patient_id" toTable="Patient_Log" toColumn="patient_id"/>
          <x15:modelRelationship fromTable="interventions" fromColumn="date" toTable="Calendar" toColumn="Date"/>
          <x15:modelRelationship fromTable="location" fromColumn="intervention_id" toTable="interventions" toColumn="intervention_id"/>
          <x15:modelRelationship fromTable="location" fromColumn="result" toTable="result" toColumn="result_id"/>
          <x15:modelRelationship fromTable="diagnostics" fromColumn="patient_id" toTable="Patient_Log" toColumn="patient_id"/>
          <x15:modelRelationship fromTable="diagnostics" fromColumn="date" toTable="Calendar" toColumn="Date"/>
          <x15:modelRelationship fromTable="study" fromColumn="patient_id" toTable="Patient_Log" toColumn="patient_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interventions 1" columnName="real_time" columnId="real_time">
                <x16:calculatedTimeColumn columnName="real_time (Час)" columnId="real_time (Час)" contentType="hour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1" i="2" l="1"/>
  <c r="D131" i="2"/>
  <c r="A136" i="14"/>
  <c r="A116" i="13"/>
  <c r="A110" i="8"/>
  <c r="H110" i="8"/>
  <c r="I110" i="8" s="1"/>
  <c r="A127" i="7"/>
  <c r="E127" i="7"/>
  <c r="A131" i="1"/>
  <c r="H131" i="1"/>
  <c r="A130" i="2"/>
  <c r="D130" i="2"/>
  <c r="A135" i="14"/>
  <c r="A115" i="13"/>
  <c r="A109" i="8"/>
  <c r="H109" i="8"/>
  <c r="I109" i="8" s="1"/>
  <c r="A126" i="7"/>
  <c r="E126" i="7"/>
  <c r="A130" i="1"/>
  <c r="H130" i="1"/>
  <c r="A129" i="2"/>
  <c r="D129" i="2"/>
  <c r="A134" i="14"/>
  <c r="A114" i="13"/>
  <c r="A108" i="8"/>
  <c r="H108" i="8"/>
  <c r="I108" i="8" s="1"/>
  <c r="A125" i="7"/>
  <c r="E125" i="7"/>
  <c r="A129" i="1"/>
  <c r="H129" i="1"/>
  <c r="A128" i="2"/>
  <c r="D128" i="2"/>
  <c r="A133" i="14"/>
  <c r="A113" i="13"/>
  <c r="A107" i="8"/>
  <c r="H107" i="8"/>
  <c r="I107" i="8" s="1"/>
  <c r="A124" i="7"/>
  <c r="E124" i="7"/>
  <c r="A128" i="1"/>
  <c r="H128" i="1"/>
  <c r="A132" i="14"/>
  <c r="A112" i="13"/>
  <c r="A111" i="13"/>
  <c r="A106" i="8"/>
  <c r="H106" i="8"/>
  <c r="I106" i="8" s="1"/>
  <c r="A123" i="7"/>
  <c r="E123" i="7"/>
  <c r="A127" i="1"/>
  <c r="H127" i="1"/>
  <c r="A127" i="2"/>
  <c r="D127" i="2"/>
  <c r="A126" i="2"/>
  <c r="D126" i="2"/>
  <c r="A131" i="14"/>
  <c r="A122" i="7"/>
  <c r="E122" i="7"/>
  <c r="A126" i="1"/>
  <c r="H126" i="1"/>
  <c r="A125" i="2"/>
  <c r="D125" i="2"/>
  <c r="A130" i="14"/>
  <c r="A110" i="13"/>
  <c r="A105" i="8"/>
  <c r="H105" i="8"/>
  <c r="I105" i="8" s="1"/>
  <c r="A121" i="7"/>
  <c r="E121" i="7"/>
  <c r="A125" i="1"/>
  <c r="H125" i="1"/>
  <c r="A124" i="2"/>
  <c r="D124" i="2"/>
  <c r="A129" i="14"/>
  <c r="A109" i="13"/>
  <c r="A104" i="8"/>
  <c r="H104" i="8"/>
  <c r="I104" i="8" s="1"/>
  <c r="A120" i="7"/>
  <c r="E120" i="7"/>
  <c r="A124" i="1"/>
  <c r="H124" i="1"/>
  <c r="A123" i="2"/>
  <c r="D123" i="2"/>
  <c r="A128" i="14"/>
  <c r="A108" i="13"/>
  <c r="A103" i="8"/>
  <c r="H103" i="8"/>
  <c r="I103" i="8" s="1"/>
  <c r="A119" i="7"/>
  <c r="E119" i="7"/>
  <c r="A123" i="1"/>
  <c r="H123" i="1"/>
  <c r="A122" i="2"/>
  <c r="D122" i="2"/>
  <c r="A127" i="14"/>
  <c r="A107" i="13"/>
  <c r="A102" i="8"/>
  <c r="H102" i="8"/>
  <c r="I102" i="8" s="1"/>
  <c r="A118" i="7"/>
  <c r="E118" i="7"/>
  <c r="A122" i="1"/>
  <c r="H122" i="1"/>
  <c r="A121" i="2"/>
  <c r="D121" i="2"/>
  <c r="A126" i="14"/>
  <c r="A106" i="13"/>
  <c r="A101" i="8"/>
  <c r="H101" i="8"/>
  <c r="I101" i="8" s="1"/>
  <c r="A117" i="7"/>
  <c r="E117" i="7"/>
  <c r="A121" i="1"/>
  <c r="H121" i="1"/>
  <c r="A120" i="2"/>
  <c r="D120" i="2"/>
  <c r="A125" i="14"/>
  <c r="A116" i="7"/>
  <c r="E116" i="7"/>
  <c r="A120" i="1"/>
  <c r="H120" i="1"/>
  <c r="A119" i="2"/>
  <c r="D119" i="2"/>
  <c r="A124" i="14"/>
  <c r="A105" i="13"/>
  <c r="A100" i="8"/>
  <c r="H100" i="8"/>
  <c r="I100" i="8" s="1"/>
  <c r="A115" i="7"/>
  <c r="E115" i="7"/>
  <c r="A119" i="1"/>
  <c r="H119" i="1"/>
  <c r="A118" i="2"/>
  <c r="D118" i="2"/>
  <c r="A123" i="14"/>
  <c r="A104" i="13"/>
  <c r="A99" i="8"/>
  <c r="H99" i="8"/>
  <c r="I99" i="8" s="1"/>
  <c r="A114" i="7"/>
  <c r="E114" i="7"/>
  <c r="A118" i="1"/>
  <c r="H118" i="1"/>
  <c r="A117" i="2"/>
  <c r="D117" i="2"/>
  <c r="A122" i="14"/>
  <c r="A113" i="7"/>
  <c r="E113" i="7"/>
  <c r="A117" i="1"/>
  <c r="H117" i="1"/>
  <c r="A116" i="2"/>
  <c r="D116" i="2"/>
  <c r="A121" i="14"/>
  <c r="A103" i="13"/>
  <c r="A98" i="8"/>
  <c r="H98" i="8"/>
  <c r="I98" i="8" s="1"/>
  <c r="A112" i="7"/>
  <c r="E112" i="7"/>
  <c r="A116" i="1"/>
  <c r="H116" i="1"/>
  <c r="A115" i="2"/>
  <c r="D115" i="2"/>
  <c r="A120" i="14"/>
  <c r="A102" i="13"/>
  <c r="A101" i="13"/>
  <c r="A97" i="8"/>
  <c r="H97" i="8"/>
  <c r="I97" i="8" s="1"/>
  <c r="A115" i="1"/>
  <c r="H115" i="1"/>
  <c r="A114" i="2"/>
  <c r="D114" i="2"/>
  <c r="A119" i="14"/>
  <c r="A100" i="13"/>
  <c r="A96" i="8"/>
  <c r="H96" i="8"/>
  <c r="I96" i="8" s="1"/>
  <c r="A111" i="7"/>
  <c r="E111" i="7"/>
  <c r="A110" i="7"/>
  <c r="E110" i="7"/>
  <c r="A114" i="1"/>
  <c r="H114" i="1"/>
  <c r="A113" i="2"/>
  <c r="D113" i="2"/>
  <c r="A108" i="7"/>
  <c r="A109" i="7"/>
  <c r="A113" i="1"/>
  <c r="H113" i="1"/>
  <c r="A112" i="2"/>
  <c r="D112" i="2"/>
  <c r="A118" i="14"/>
  <c r="A117" i="14"/>
  <c r="A99" i="13"/>
  <c r="A95" i="8"/>
  <c r="H95" i="8"/>
  <c r="I95" i="8" s="1"/>
  <c r="A112" i="1"/>
  <c r="H112" i="1"/>
  <c r="A111" i="2"/>
  <c r="D111" i="2"/>
  <c r="A116" i="14"/>
  <c r="A98" i="13"/>
  <c r="A97" i="13"/>
  <c r="A94" i="8"/>
  <c r="H94" i="8"/>
  <c r="I94" i="8" s="1"/>
  <c r="E108" i="7"/>
  <c r="A111" i="1"/>
  <c r="H111" i="1"/>
  <c r="A110" i="2"/>
  <c r="D110" i="2"/>
  <c r="A115" i="14"/>
  <c r="A96" i="13"/>
  <c r="A93" i="8"/>
  <c r="H93" i="8"/>
  <c r="I93" i="8" s="1"/>
  <c r="A107" i="7"/>
  <c r="E107" i="7"/>
  <c r="A110" i="1"/>
  <c r="H110" i="1"/>
  <c r="A109" i="2"/>
  <c r="D109" i="2"/>
  <c r="A114" i="14"/>
  <c r="A106" i="7"/>
  <c r="E106" i="7"/>
  <c r="A109" i="1"/>
  <c r="H109" i="1"/>
  <c r="A108" i="2"/>
  <c r="D108" i="2"/>
  <c r="A113" i="14"/>
  <c r="A95" i="13"/>
  <c r="A92" i="8"/>
  <c r="H92" i="8"/>
  <c r="I92" i="8" s="1"/>
  <c r="A105" i="7"/>
  <c r="E105" i="7"/>
  <c r="A108" i="1"/>
  <c r="H108" i="1"/>
  <c r="A107" i="2"/>
  <c r="D107" i="2"/>
  <c r="A112" i="14"/>
  <c r="A94" i="13"/>
  <c r="A91" i="8"/>
  <c r="H91" i="8"/>
  <c r="I91" i="8" s="1"/>
  <c r="A104" i="7"/>
  <c r="E104" i="7"/>
  <c r="A107" i="1"/>
  <c r="H107" i="1"/>
  <c r="A111" i="14"/>
  <c r="A93" i="13"/>
  <c r="A90" i="8"/>
  <c r="H90" i="8"/>
  <c r="I90" i="8" s="1"/>
  <c r="A103" i="7"/>
  <c r="E103" i="7"/>
  <c r="A106" i="1"/>
  <c r="H106" i="1"/>
  <c r="A106" i="2"/>
  <c r="D106" i="2"/>
  <c r="A105" i="2"/>
  <c r="D105" i="2"/>
  <c r="A110" i="14"/>
  <c r="A92" i="13"/>
  <c r="A89" i="8"/>
  <c r="H89" i="8"/>
  <c r="I89" i="8" s="1"/>
  <c r="A102" i="7"/>
  <c r="E102" i="7"/>
  <c r="A105" i="1"/>
  <c r="H105" i="1"/>
  <c r="A104" i="2"/>
  <c r="D104" i="2"/>
  <c r="A109" i="14"/>
  <c r="A91" i="13"/>
  <c r="A88" i="8"/>
  <c r="H88" i="8"/>
  <c r="I88" i="8" s="1"/>
  <c r="A101" i="7"/>
  <c r="E101" i="7"/>
  <c r="A104" i="1"/>
  <c r="H104" i="1"/>
  <c r="A103" i="2"/>
  <c r="D103" i="2"/>
  <c r="A108" i="14"/>
  <c r="A100" i="7"/>
  <c r="E100" i="7"/>
  <c r="A103" i="1"/>
  <c r="H103" i="1"/>
  <c r="A102" i="2"/>
  <c r="D102" i="2"/>
  <c r="A107" i="14"/>
  <c r="A90" i="13"/>
  <c r="A87" i="8"/>
  <c r="H87" i="8"/>
  <c r="I87" i="8" s="1"/>
  <c r="A99" i="7"/>
  <c r="E99" i="7"/>
  <c r="A102" i="1"/>
  <c r="H102" i="1"/>
  <c r="A101" i="2"/>
  <c r="D101" i="2"/>
  <c r="A106" i="14"/>
  <c r="A89" i="13"/>
  <c r="A86" i="8"/>
  <c r="H86" i="8"/>
  <c r="I86" i="8" s="1"/>
  <c r="A98" i="7"/>
  <c r="E98" i="7"/>
  <c r="A101" i="1"/>
  <c r="H101" i="1"/>
  <c r="A100" i="2"/>
  <c r="D100" i="2"/>
  <c r="A99" i="2"/>
  <c r="D99" i="2"/>
  <c r="A105" i="14"/>
  <c r="A88" i="13"/>
  <c r="A85" i="8"/>
  <c r="H85" i="8"/>
  <c r="I85" i="8" s="1"/>
  <c r="A100" i="1"/>
  <c r="H100" i="1"/>
  <c r="A98" i="2"/>
  <c r="D98" i="2"/>
  <c r="A97" i="2"/>
  <c r="D97" i="2"/>
  <c r="A96" i="2"/>
  <c r="D96" i="2"/>
  <c r="A101" i="14"/>
  <c r="A102" i="14"/>
  <c r="A103" i="14"/>
  <c r="A104" i="14"/>
  <c r="A97" i="7"/>
  <c r="E97" i="7"/>
  <c r="A99" i="1"/>
  <c r="H99" i="1"/>
  <c r="A96" i="7"/>
  <c r="E96" i="7"/>
  <c r="A95" i="7"/>
  <c r="E95" i="7"/>
  <c r="A94" i="7"/>
  <c r="E94" i="7"/>
  <c r="A98" i="1"/>
  <c r="H98" i="1"/>
  <c r="A97" i="1"/>
  <c r="H97" i="1"/>
  <c r="A96" i="1"/>
  <c r="H96" i="1"/>
  <c r="A95" i="2"/>
  <c r="D95" i="2"/>
  <c r="A100" i="14"/>
  <c r="A93" i="7"/>
  <c r="E93" i="7"/>
  <c r="A95" i="1"/>
  <c r="H95" i="1"/>
  <c r="A94" i="2"/>
  <c r="D94" i="2"/>
  <c r="A99" i="14"/>
  <c r="A87" i="13"/>
  <c r="A84" i="8"/>
  <c r="H84" i="8"/>
  <c r="I84" i="8" s="1"/>
  <c r="A92" i="7"/>
  <c r="E92" i="7"/>
  <c r="A94" i="1"/>
  <c r="H94" i="1"/>
  <c r="A93" i="2"/>
  <c r="D93" i="2"/>
  <c r="A86" i="13"/>
  <c r="A83" i="8"/>
  <c r="H83" i="8"/>
  <c r="I83" i="8" s="1"/>
  <c r="A91" i="7"/>
  <c r="E91" i="7"/>
  <c r="A93" i="1"/>
  <c r="H93" i="1"/>
  <c r="A92" i="2"/>
  <c r="D92" i="2"/>
  <c r="A98" i="14"/>
  <c r="A97" i="14"/>
  <c r="A90" i="7"/>
  <c r="E90" i="7"/>
  <c r="A96" i="14"/>
  <c r="A85" i="13"/>
  <c r="A82" i="8"/>
  <c r="H82" i="8"/>
  <c r="I82" i="8" s="1"/>
  <c r="A89" i="7"/>
  <c r="E89" i="7"/>
  <c r="A91" i="2"/>
  <c r="D91" i="2"/>
  <c r="A90" i="2"/>
  <c r="D90" i="2"/>
  <c r="A95" i="14"/>
  <c r="A88" i="7"/>
  <c r="E88" i="7"/>
  <c r="A89" i="2"/>
  <c r="D89" i="2"/>
  <c r="A94" i="14"/>
  <c r="A84" i="13"/>
  <c r="A81" i="8"/>
  <c r="H81" i="8"/>
  <c r="I81" i="8" s="1"/>
  <c r="A87" i="7"/>
  <c r="E87" i="7"/>
  <c r="A93" i="14"/>
  <c r="A83" i="13"/>
  <c r="A80" i="8"/>
  <c r="H80" i="8"/>
  <c r="I80" i="8" s="1"/>
  <c r="A86" i="7"/>
  <c r="E86" i="7"/>
  <c r="A88" i="2"/>
  <c r="D88" i="2"/>
  <c r="A87" i="2"/>
  <c r="D87" i="2"/>
  <c r="A92" i="14"/>
  <c r="A82" i="13"/>
  <c r="A79" i="8"/>
  <c r="H79" i="8"/>
  <c r="I79" i="8" s="1"/>
  <c r="A85" i="7"/>
  <c r="E85" i="7"/>
  <c r="A91" i="14"/>
  <c r="A81" i="13"/>
  <c r="A78" i="8"/>
  <c r="H78" i="8"/>
  <c r="I78" i="8" s="1"/>
  <c r="A84" i="7"/>
  <c r="E84" i="7"/>
  <c r="A90" i="14"/>
  <c r="A80" i="13"/>
  <c r="A77" i="8"/>
  <c r="H77" i="8"/>
  <c r="I77" i="8" s="1"/>
  <c r="A89" i="14"/>
  <c r="A79" i="13"/>
  <c r="A76" i="8"/>
  <c r="H76" i="8"/>
  <c r="I76" i="8" s="1"/>
  <c r="A86" i="2"/>
  <c r="D86" i="2"/>
  <c r="A88" i="14"/>
  <c r="A78" i="13"/>
  <c r="A75" i="8"/>
  <c r="H75" i="8"/>
  <c r="I75" i="8" s="1"/>
  <c r="A83" i="7"/>
  <c r="E83" i="7"/>
  <c r="A86" i="1"/>
  <c r="A87" i="1"/>
  <c r="A88" i="1"/>
  <c r="A89" i="1"/>
  <c r="A90" i="1"/>
  <c r="A91" i="1"/>
  <c r="A92" i="1"/>
  <c r="H86" i="1"/>
  <c r="H87" i="1"/>
  <c r="H88" i="1"/>
  <c r="H89" i="1"/>
  <c r="H90" i="1"/>
  <c r="H91" i="1"/>
  <c r="H92" i="1"/>
  <c r="A85" i="2"/>
  <c r="D85" i="2"/>
  <c r="A87" i="14"/>
  <c r="A77" i="13"/>
  <c r="A74" i="8"/>
  <c r="H74" i="8"/>
  <c r="I74" i="8" s="1"/>
  <c r="A82" i="7"/>
  <c r="E82" i="7"/>
  <c r="A85" i="1"/>
  <c r="H85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A84" i="2"/>
  <c r="D84" i="2"/>
  <c r="A86" i="14"/>
  <c r="A76" i="13"/>
  <c r="A73" i="8"/>
  <c r="H73" i="8"/>
  <c r="I73" i="8" s="1"/>
  <c r="A81" i="7"/>
  <c r="E81" i="7"/>
  <c r="A84" i="1"/>
  <c r="A83" i="2"/>
  <c r="D83" i="2"/>
  <c r="A85" i="14"/>
  <c r="A75" i="13"/>
  <c r="A72" i="8"/>
  <c r="H72" i="8"/>
  <c r="I72" i="8" s="1"/>
  <c r="A80" i="7"/>
  <c r="E80" i="7"/>
  <c r="A83" i="1"/>
  <c r="A82" i="2"/>
  <c r="D82" i="2"/>
  <c r="A84" i="14"/>
  <c r="A74" i="13"/>
  <c r="A73" i="13"/>
  <c r="A71" i="8"/>
  <c r="H71" i="8"/>
  <c r="I71" i="8" s="1"/>
  <c r="A82" i="1"/>
  <c r="A81" i="2"/>
  <c r="D81" i="2"/>
  <c r="A83" i="14"/>
  <c r="A72" i="13"/>
  <c r="A70" i="8"/>
  <c r="H70" i="8"/>
  <c r="I70" i="8" s="1"/>
  <c r="A79" i="7"/>
  <c r="E79" i="7"/>
  <c r="A81" i="1"/>
  <c r="A80" i="2"/>
  <c r="D80" i="2"/>
  <c r="A82" i="14"/>
  <c r="A71" i="13"/>
  <c r="A69" i="8"/>
  <c r="H69" i="8"/>
  <c r="I69" i="8" s="1"/>
  <c r="A78" i="7"/>
  <c r="E78" i="7"/>
  <c r="A80" i="1"/>
  <c r="A79" i="2"/>
  <c r="D79" i="2"/>
  <c r="A81" i="14"/>
  <c r="A70" i="13"/>
  <c r="A69" i="13"/>
  <c r="A68" i="8"/>
  <c r="H68" i="8"/>
  <c r="I68" i="8" s="1"/>
  <c r="A77" i="7"/>
  <c r="E77" i="7"/>
  <c r="A79" i="1"/>
  <c r="A78" i="2"/>
  <c r="D78" i="2"/>
  <c r="A80" i="14"/>
  <c r="A68" i="13"/>
  <c r="A67" i="8"/>
  <c r="H67" i="8"/>
  <c r="I67" i="8" s="1"/>
  <c r="A76" i="7"/>
  <c r="E76" i="7"/>
  <c r="A78" i="1"/>
  <c r="A77" i="2"/>
  <c r="D77" i="2"/>
  <c r="A79" i="14"/>
  <c r="A67" i="13"/>
  <c r="A66" i="8"/>
  <c r="H66" i="8"/>
  <c r="I66" i="8" s="1"/>
  <c r="A75" i="7"/>
  <c r="E75" i="7"/>
  <c r="A77" i="1"/>
  <c r="A76" i="2"/>
  <c r="D76" i="2"/>
  <c r="A78" i="14"/>
  <c r="A66" i="13"/>
  <c r="A65" i="8"/>
  <c r="H65" i="8"/>
  <c r="I65" i="8" s="1"/>
  <c r="A74" i="7"/>
  <c r="E74" i="7"/>
  <c r="A76" i="1"/>
  <c r="A75" i="2"/>
  <c r="D75" i="2"/>
  <c r="A77" i="14"/>
  <c r="A73" i="7"/>
  <c r="E73" i="7"/>
  <c r="A75" i="1"/>
  <c r="A74" i="2"/>
  <c r="D74" i="2"/>
  <c r="A76" i="14"/>
  <c r="A72" i="7"/>
  <c r="E72" i="7"/>
  <c r="A74" i="1"/>
  <c r="A73" i="2"/>
  <c r="D73" i="2"/>
  <c r="A75" i="14"/>
  <c r="A65" i="13"/>
  <c r="A64" i="8"/>
  <c r="H64" i="8"/>
  <c r="I64" i="8" s="1"/>
  <c r="A71" i="7"/>
  <c r="E71" i="7"/>
  <c r="A73" i="1"/>
  <c r="A72" i="2"/>
  <c r="D72" i="2"/>
  <c r="A70" i="7"/>
  <c r="A74" i="14"/>
  <c r="A72" i="1"/>
  <c r="A71" i="2"/>
  <c r="D71" i="2"/>
  <c r="A73" i="14"/>
  <c r="A64" i="13"/>
  <c r="A63" i="8"/>
  <c r="H63" i="8"/>
  <c r="I63" i="8" s="1"/>
  <c r="E70" i="7"/>
  <c r="A69" i="7"/>
  <c r="E69" i="7"/>
  <c r="A71" i="1"/>
  <c r="A70" i="2"/>
  <c r="D70" i="2"/>
  <c r="A72" i="14"/>
  <c r="A63" i="13"/>
  <c r="A62" i="8"/>
  <c r="H62" i="8"/>
  <c r="I62" i="8" s="1"/>
  <c r="A68" i="7"/>
  <c r="E68" i="7"/>
  <c r="A70" i="1"/>
  <c r="A67" i="7"/>
  <c r="E67" i="7"/>
  <c r="A69" i="2"/>
  <c r="D69" i="2"/>
  <c r="A71" i="14"/>
  <c r="A66" i="7"/>
  <c r="E66" i="7"/>
  <c r="A70" i="14"/>
  <c r="D10" i="12"/>
  <c r="A61" i="8"/>
  <c r="H61" i="8"/>
  <c r="I61" i="8" s="1"/>
  <c r="A68" i="1"/>
  <c r="A68" i="2"/>
  <c r="D68" i="2"/>
  <c r="A67" i="2"/>
  <c r="D67" i="2"/>
  <c r="A69" i="14"/>
  <c r="A62" i="13"/>
  <c r="A60" i="8"/>
  <c r="H60" i="8"/>
  <c r="I60" i="8" s="1"/>
  <c r="A65" i="7"/>
  <c r="E65" i="7"/>
  <c r="A67" i="1"/>
  <c r="A66" i="2"/>
  <c r="D66" i="2"/>
  <c r="A68" i="14"/>
  <c r="A61" i="13"/>
  <c r="A59" i="8"/>
  <c r="H59" i="8"/>
  <c r="I59" i="8" s="1"/>
  <c r="A64" i="7"/>
  <c r="E64" i="7"/>
  <c r="A66" i="1"/>
  <c r="A67" i="14"/>
  <c r="A63" i="7"/>
  <c r="E63" i="7"/>
  <c r="A65" i="2"/>
  <c r="D65" i="2"/>
  <c r="A66" i="14"/>
  <c r="A60" i="13"/>
  <c r="A58" i="8"/>
  <c r="H58" i="8"/>
  <c r="I58" i="8" s="1"/>
  <c r="A62" i="7"/>
  <c r="E62" i="7"/>
  <c r="A65" i="1"/>
  <c r="A64" i="2"/>
  <c r="D64" i="2"/>
  <c r="A65" i="14"/>
  <c r="A59" i="13"/>
  <c r="A57" i="8"/>
  <c r="H57" i="8"/>
  <c r="I57" i="8" s="1"/>
  <c r="A61" i="7"/>
  <c r="E61" i="7"/>
  <c r="A64" i="1"/>
  <c r="A63" i="2"/>
  <c r="D63" i="2"/>
  <c r="A64" i="14"/>
  <c r="A58" i="13"/>
  <c r="A56" i="8"/>
  <c r="H56" i="8"/>
  <c r="I56" i="8" s="1"/>
  <c r="A60" i="7"/>
  <c r="E60" i="7"/>
  <c r="A63" i="1"/>
  <c r="A62" i="2"/>
  <c r="D62" i="2"/>
  <c r="A63" i="14"/>
  <c r="A57" i="13"/>
  <c r="A55" i="8"/>
  <c r="H55" i="8"/>
  <c r="I55" i="8" s="1"/>
  <c r="A59" i="7"/>
  <c r="E59" i="7"/>
  <c r="A62" i="1"/>
  <c r="A61" i="2"/>
  <c r="D61" i="2"/>
  <c r="A62" i="14"/>
  <c r="A56" i="13"/>
  <c r="A54" i="8"/>
  <c r="H54" i="8"/>
  <c r="I54" i="8" s="1"/>
  <c r="A58" i="7"/>
  <c r="E58" i="7"/>
  <c r="A61" i="1"/>
  <c r="A60" i="2"/>
  <c r="D60" i="2"/>
  <c r="A61" i="14"/>
  <c r="A55" i="13"/>
  <c r="A53" i="8"/>
  <c r="H53" i="8"/>
  <c r="I53" i="8" s="1"/>
  <c r="A57" i="7"/>
  <c r="E57" i="7"/>
  <c r="A60" i="1"/>
  <c r="A59" i="2"/>
  <c r="D59" i="2"/>
  <c r="A60" i="14"/>
  <c r="A54" i="13"/>
  <c r="A52" i="8"/>
  <c r="H52" i="8"/>
  <c r="I52" i="8" s="1"/>
  <c r="A56" i="7"/>
  <c r="E56" i="7"/>
  <c r="A59" i="1"/>
  <c r="A58" i="2"/>
  <c r="D58" i="2"/>
  <c r="A59" i="14"/>
  <c r="A53" i="13"/>
  <c r="A51" i="8"/>
  <c r="H51" i="8"/>
  <c r="I51" i="8" s="1"/>
  <c r="A55" i="7"/>
  <c r="E55" i="7"/>
  <c r="A58" i="1"/>
  <c r="A57" i="2"/>
  <c r="D57" i="2"/>
  <c r="A58" i="14"/>
  <c r="A52" i="13"/>
  <c r="A50" i="8"/>
  <c r="H50" i="8"/>
  <c r="I50" i="8" s="1"/>
  <c r="A54" i="7"/>
  <c r="E54" i="7"/>
  <c r="A57" i="1"/>
  <c r="A56" i="2"/>
  <c r="D56" i="2"/>
  <c r="A57" i="14"/>
  <c r="A51" i="13"/>
  <c r="A49" i="8"/>
  <c r="H49" i="8"/>
  <c r="I49" i="8" s="1"/>
  <c r="A53" i="7"/>
  <c r="E53" i="7"/>
  <c r="A56" i="1"/>
  <c r="A55" i="2"/>
  <c r="D55" i="2"/>
  <c r="A56" i="14"/>
  <c r="A50" i="13"/>
  <c r="A49" i="13"/>
  <c r="A48" i="8"/>
  <c r="H48" i="8"/>
  <c r="I48" i="8" s="1"/>
  <c r="A52" i="7"/>
  <c r="E52" i="7"/>
  <c r="A55" i="1"/>
  <c r="A54" i="2"/>
  <c r="D54" i="2"/>
  <c r="A55" i="14"/>
  <c r="A51" i="7"/>
  <c r="E51" i="7"/>
  <c r="A54" i="1"/>
  <c r="A53" i="2"/>
  <c r="D53" i="2"/>
  <c r="A54" i="14"/>
  <c r="A48" i="13"/>
  <c r="A47" i="8"/>
  <c r="H47" i="8"/>
  <c r="I47" i="8" s="1"/>
  <c r="A50" i="7"/>
  <c r="E50" i="7"/>
  <c r="A53" i="1"/>
  <c r="A52" i="2"/>
  <c r="D52" i="2"/>
  <c r="A53" i="14"/>
  <c r="A47" i="13"/>
  <c r="A46" i="8"/>
  <c r="H46" i="8"/>
  <c r="I46" i="8" s="1"/>
  <c r="A49" i="7"/>
  <c r="E49" i="7"/>
  <c r="A52" i="1"/>
  <c r="A51" i="2"/>
  <c r="D51" i="2"/>
  <c r="A52" i="14"/>
  <c r="A46" i="13"/>
  <c r="A45" i="8"/>
  <c r="H45" i="8"/>
  <c r="I45" i="8" s="1"/>
  <c r="A48" i="7"/>
  <c r="E48" i="7"/>
  <c r="A51" i="1"/>
  <c r="A50" i="2"/>
  <c r="D50" i="2"/>
  <c r="A51" i="14"/>
  <c r="A45" i="13"/>
  <c r="A44" i="8"/>
  <c r="H44" i="8"/>
  <c r="I44" i="8" s="1"/>
  <c r="A47" i="7"/>
  <c r="E47" i="7"/>
  <c r="A50" i="1"/>
  <c r="A49" i="2"/>
  <c r="D49" i="2"/>
  <c r="A50" i="14"/>
  <c r="A44" i="13"/>
  <c r="A43" i="8"/>
  <c r="H43" i="8"/>
  <c r="I43" i="8" s="1"/>
  <c r="A46" i="7"/>
  <c r="E46" i="7"/>
  <c r="A49" i="1"/>
  <c r="A48" i="2"/>
  <c r="D48" i="2"/>
  <c r="A49" i="14"/>
  <c r="A43" i="13"/>
  <c r="A42" i="8" l="1"/>
  <c r="H42" i="8"/>
  <c r="I42" i="8" s="1"/>
  <c r="A45" i="7"/>
  <c r="E45" i="7"/>
  <c r="A48" i="1"/>
  <c r="A47" i="2"/>
  <c r="D47" i="2"/>
  <c r="A48" i="14"/>
  <c r="A42" i="13"/>
  <c r="A41" i="13"/>
  <c r="A40" i="13"/>
  <c r="A41" i="8"/>
  <c r="H41" i="8"/>
  <c r="I41" i="8" s="1"/>
  <c r="A44" i="7"/>
  <c r="E44" i="7"/>
  <c r="A47" i="1"/>
  <c r="A46" i="2" l="1"/>
  <c r="D46" i="2"/>
  <c r="A47" i="14"/>
  <c r="A39" i="13"/>
  <c r="A40" i="8"/>
  <c r="H40" i="8"/>
  <c r="I40" i="8" s="1"/>
  <c r="A43" i="7" l="1"/>
  <c r="E43" i="7"/>
  <c r="A46" i="1"/>
  <c r="A45" i="2"/>
  <c r="D45" i="2"/>
  <c r="A46" i="14"/>
  <c r="A38" i="13"/>
  <c r="A39" i="8"/>
  <c r="H39" i="8"/>
  <c r="I39" i="8" s="1"/>
  <c r="A42" i="7" l="1"/>
  <c r="E42" i="7"/>
  <c r="A45" i="1"/>
  <c r="A44" i="2"/>
  <c r="D44" i="2"/>
  <c r="A45" i="14"/>
  <c r="A37" i="13"/>
  <c r="A38" i="8"/>
  <c r="H38" i="8"/>
  <c r="I38" i="8" s="1"/>
  <c r="A41" i="7" l="1"/>
  <c r="E41" i="7"/>
  <c r="A44" i="1"/>
  <c r="A43" i="2"/>
  <c r="D43" i="2"/>
  <c r="A44" i="14"/>
  <c r="A36" i="13"/>
  <c r="A37" i="8"/>
  <c r="H37" i="8"/>
  <c r="I37" i="8" s="1"/>
  <c r="A40" i="7" l="1"/>
  <c r="E40" i="7"/>
  <c r="A43" i="1"/>
  <c r="A42" i="2"/>
  <c r="D42" i="2"/>
  <c r="A43" i="14"/>
  <c r="A35" i="13"/>
  <c r="A36" i="8"/>
  <c r="H36" i="8"/>
  <c r="I36" i="8" s="1"/>
  <c r="A39" i="7" l="1"/>
  <c r="E39" i="7"/>
  <c r="A42" i="1"/>
  <c r="A41" i="2"/>
  <c r="D41" i="2"/>
  <c r="A42" i="14"/>
  <c r="A34" i="13"/>
  <c r="A35" i="8"/>
  <c r="H35" i="8"/>
  <c r="I35" i="8" s="1"/>
  <c r="A38" i="7" l="1"/>
  <c r="E38" i="7"/>
  <c r="A41" i="1"/>
  <c r="A40" i="2" l="1"/>
  <c r="D40" i="2"/>
  <c r="A41" i="14"/>
  <c r="A33" i="13"/>
  <c r="A34" i="8"/>
  <c r="H34" i="8"/>
  <c r="I34" i="8" s="1"/>
  <c r="A37" i="7"/>
  <c r="E37" i="7"/>
  <c r="A40" i="1"/>
  <c r="A39" i="2"/>
  <c r="D39" i="2"/>
  <c r="A40" i="14"/>
  <c r="A36" i="7"/>
  <c r="E36" i="7"/>
  <c r="A39" i="1"/>
  <c r="A38" i="2"/>
  <c r="D38" i="2"/>
  <c r="A39" i="14"/>
  <c r="A32" i="13"/>
  <c r="A33" i="8"/>
  <c r="H33" i="8"/>
  <c r="I33" i="8" s="1"/>
  <c r="A35" i="7" l="1"/>
  <c r="E35" i="7"/>
  <c r="A38" i="1"/>
  <c r="A38" i="14" l="1"/>
  <c r="A37" i="2"/>
  <c r="D37" i="2"/>
  <c r="A31" i="13"/>
  <c r="A32" i="8"/>
  <c r="H32" i="8"/>
  <c r="I32" i="8" s="1"/>
  <c r="A34" i="7"/>
  <c r="E34" i="7"/>
  <c r="A37" i="1"/>
  <c r="A36" i="2"/>
  <c r="D36" i="2"/>
  <c r="A37" i="14"/>
  <c r="A30" i="13"/>
  <c r="A31" i="8"/>
  <c r="H31" i="8"/>
  <c r="I31" i="8" s="1"/>
  <c r="A33" i="7"/>
  <c r="E33" i="7"/>
  <c r="A36" i="1"/>
  <c r="A35" i="2"/>
  <c r="D35" i="2"/>
  <c r="A36" i="14"/>
  <c r="A29" i="13"/>
  <c r="A30" i="8"/>
  <c r="H30" i="8"/>
  <c r="I30" i="8" s="1"/>
  <c r="A32" i="7"/>
  <c r="E32" i="7"/>
  <c r="A35" i="1"/>
  <c r="A34" i="2"/>
  <c r="D34" i="2"/>
  <c r="A35" i="14"/>
  <c r="A29" i="8"/>
  <c r="H29" i="8"/>
  <c r="I29" i="8" s="1"/>
  <c r="A34" i="1"/>
  <c r="A33" i="2"/>
  <c r="D33" i="2"/>
  <c r="A34" i="14"/>
  <c r="A28" i="13"/>
  <c r="A28" i="8"/>
  <c r="H28" i="8"/>
  <c r="I28" i="8" s="1"/>
  <c r="A31" i="7"/>
  <c r="E31" i="7"/>
  <c r="A33" i="1"/>
  <c r="A32" i="2"/>
  <c r="D32" i="2"/>
  <c r="A33" i="14"/>
  <c r="A27" i="13"/>
  <c r="A27" i="8"/>
  <c r="H27" i="8"/>
  <c r="I27" i="8" s="1"/>
  <c r="A30" i="7"/>
  <c r="E30" i="7"/>
  <c r="A32" i="1"/>
  <c r="A31" i="2"/>
  <c r="D31" i="2"/>
  <c r="A32" i="14"/>
  <c r="A26" i="13"/>
  <c r="A26" i="8"/>
  <c r="H26" i="8"/>
  <c r="I26" i="8" s="1"/>
  <c r="A29" i="7"/>
  <c r="E29" i="7"/>
  <c r="A31" i="1"/>
  <c r="A30" i="2"/>
  <c r="D30" i="2"/>
  <c r="A31" i="14"/>
  <c r="A28" i="7"/>
  <c r="E28" i="7"/>
  <c r="A30" i="1"/>
  <c r="A25" i="13"/>
  <c r="A29" i="2"/>
  <c r="D29" i="2"/>
  <c r="A30" i="14"/>
  <c r="A25" i="8"/>
  <c r="H25" i="8"/>
  <c r="I25" i="8" s="1"/>
  <c r="A27" i="7"/>
  <c r="E27" i="7"/>
  <c r="A29" i="1"/>
  <c r="A28" i="2"/>
  <c r="D28" i="2"/>
  <c r="A29" i="14"/>
  <c r="A26" i="7"/>
  <c r="E26" i="7"/>
  <c r="A28" i="1"/>
  <c r="A27" i="2"/>
  <c r="D27" i="2"/>
  <c r="A28" i="14"/>
  <c r="A24" i="13"/>
  <c r="A24" i="8"/>
  <c r="H24" i="8"/>
  <c r="I24" i="8" s="1"/>
  <c r="A25" i="7"/>
  <c r="E25" i="7"/>
  <c r="A27" i="1"/>
  <c r="A26" i="2"/>
  <c r="D26" i="2"/>
  <c r="A27" i="14"/>
  <c r="A23" i="13"/>
  <c r="A23" i="8"/>
  <c r="H23" i="8"/>
  <c r="I23" i="8" s="1"/>
  <c r="A24" i="7"/>
  <c r="E24" i="7"/>
  <c r="A26" i="1"/>
  <c r="A25" i="2"/>
  <c r="D25" i="2"/>
  <c r="A26" i="14"/>
  <c r="A22" i="13"/>
  <c r="A22" i="8"/>
  <c r="H22" i="8"/>
  <c r="I22" i="8" s="1"/>
  <c r="A23" i="7"/>
  <c r="E23" i="7"/>
  <c r="A25" i="1"/>
  <c r="A24" i="2"/>
  <c r="D24" i="2"/>
  <c r="A25" i="14"/>
  <c r="A22" i="7"/>
  <c r="E22" i="7"/>
  <c r="A24" i="1"/>
  <c r="A23" i="2"/>
  <c r="D23" i="2"/>
  <c r="A24" i="14"/>
  <c r="A21" i="13"/>
  <c r="A21" i="8"/>
  <c r="H21" i="8"/>
  <c r="I21" i="8" s="1"/>
  <c r="A21" i="7"/>
  <c r="E21" i="7"/>
  <c r="A23" i="1"/>
  <c r="A22" i="2"/>
  <c r="D22" i="2"/>
  <c r="A23" i="14"/>
  <c r="A20" i="13"/>
  <c r="A20" i="8"/>
  <c r="H20" i="8"/>
  <c r="I20" i="8" s="1"/>
  <c r="A20" i="7"/>
  <c r="E20" i="7"/>
  <c r="A22" i="1"/>
  <c r="A21" i="2" l="1"/>
  <c r="D21" i="2"/>
  <c r="A22" i="14"/>
  <c r="A19" i="13"/>
  <c r="A19" i="8"/>
  <c r="H19" i="8"/>
  <c r="I19" i="8" s="1"/>
  <c r="A19" i="7"/>
  <c r="E19" i="7"/>
  <c r="A21" i="1"/>
  <c r="A20" i="2"/>
  <c r="D20" i="2"/>
  <c r="A21" i="14"/>
  <c r="A18" i="13"/>
  <c r="A18" i="8"/>
  <c r="H18" i="8"/>
  <c r="I18" i="8" s="1"/>
  <c r="A18" i="7"/>
  <c r="E18" i="7"/>
  <c r="A20" i="1"/>
  <c r="A17" i="13"/>
  <c r="A19" i="2"/>
  <c r="D19" i="2"/>
  <c r="A20" i="14"/>
  <c r="A17" i="8"/>
  <c r="H17" i="8"/>
  <c r="I17" i="8" s="1"/>
  <c r="A19" i="1"/>
  <c r="A18" i="2"/>
  <c r="D18" i="2"/>
  <c r="A19" i="14"/>
  <c r="A16" i="13"/>
  <c r="A16" i="8"/>
  <c r="H16" i="8"/>
  <c r="I16" i="8" s="1"/>
  <c r="A18" i="1"/>
  <c r="A17" i="2"/>
  <c r="D17" i="2"/>
  <c r="A18" i="14"/>
  <c r="A15" i="13"/>
  <c r="A15" i="8"/>
  <c r="H15" i="8"/>
  <c r="I15" i="8" s="1"/>
  <c r="A17" i="7"/>
  <c r="E17" i="7"/>
  <c r="A17" i="1"/>
  <c r="A16" i="2"/>
  <c r="D16" i="2"/>
  <c r="A17" i="14"/>
  <c r="A14" i="13"/>
  <c r="A14" i="8"/>
  <c r="H14" i="8"/>
  <c r="I14" i="8" s="1"/>
  <c r="A16" i="7"/>
  <c r="E16" i="7"/>
  <c r="A16" i="1"/>
  <c r="A16" i="14"/>
  <c r="A15" i="2"/>
  <c r="D15" i="2"/>
  <c r="A13" i="13"/>
  <c r="A13" i="8"/>
  <c r="H13" i="8"/>
  <c r="I13" i="8" s="1"/>
  <c r="A15" i="7"/>
  <c r="E15" i="7"/>
  <c r="A15" i="1"/>
  <c r="A14" i="2"/>
  <c r="D14" i="2"/>
  <c r="A12" i="13"/>
  <c r="A15" i="14"/>
  <c r="A3" i="14"/>
  <c r="A4" i="14"/>
  <c r="A5" i="14"/>
  <c r="A6" i="14"/>
  <c r="A7" i="14"/>
  <c r="A8" i="14"/>
  <c r="A9" i="14"/>
  <c r="A10" i="14"/>
  <c r="A11" i="14"/>
  <c r="A12" i="14"/>
  <c r="A13" i="14"/>
  <c r="A14" i="14"/>
  <c r="A2" i="14"/>
  <c r="A12" i="8"/>
  <c r="H12" i="8"/>
  <c r="I12" i="8" s="1"/>
  <c r="A14" i="7"/>
  <c r="E14" i="7"/>
  <c r="A14" i="1"/>
  <c r="J2" i="14" a="1"/>
  <c r="J2" i="14" s="1"/>
  <c r="N1" i="14"/>
  <c r="A13" i="2" l="1"/>
  <c r="D13" i="2"/>
  <c r="A11" i="13"/>
  <c r="A11" i="8"/>
  <c r="H11" i="8"/>
  <c r="I11" i="8" s="1"/>
  <c r="A13" i="7"/>
  <c r="E13" i="7"/>
  <c r="A13" i="1"/>
  <c r="A12" i="2"/>
  <c r="D12" i="2"/>
  <c r="A10" i="13"/>
  <c r="A10" i="8"/>
  <c r="H10" i="8"/>
  <c r="I10" i="8" s="1"/>
  <c r="A12" i="7"/>
  <c r="E12" i="7"/>
  <c r="A12" i="1"/>
  <c r="A11" i="2"/>
  <c r="D11" i="2"/>
  <c r="A9" i="13"/>
  <c r="A9" i="8"/>
  <c r="H9" i="8"/>
  <c r="I9" i="8" s="1"/>
  <c r="A11" i="7"/>
  <c r="E11" i="7"/>
  <c r="A11" i="1"/>
  <c r="A10" i="2"/>
  <c r="D10" i="2"/>
  <c r="A8" i="13"/>
  <c r="A8" i="8"/>
  <c r="H8" i="8"/>
  <c r="I8" i="8" s="1"/>
  <c r="A10" i="7"/>
  <c r="E10" i="7"/>
  <c r="A10" i="1"/>
  <c r="A9" i="2"/>
  <c r="D9" i="2"/>
  <c r="A9" i="7"/>
  <c r="E9" i="7"/>
  <c r="A9" i="1"/>
  <c r="A8" i="2"/>
  <c r="D8" i="2"/>
  <c r="A8" i="7"/>
  <c r="E8" i="7"/>
  <c r="A8" i="1"/>
  <c r="D20" i="12"/>
  <c r="A7" i="13" l="1"/>
  <c r="A7" i="8"/>
  <c r="H7" i="8"/>
  <c r="I7" i="8" s="1"/>
  <c r="A7" i="7"/>
  <c r="E7" i="7"/>
  <c r="A7" i="1"/>
  <c r="A7" i="2"/>
  <c r="D7" i="2"/>
  <c r="A6" i="2"/>
  <c r="D6" i="2"/>
  <c r="B6" i="13"/>
  <c r="A6" i="8"/>
  <c r="H6" i="8"/>
  <c r="I6" i="8" s="1"/>
  <c r="A6" i="7"/>
  <c r="E6" i="7"/>
  <c r="A6" i="1"/>
  <c r="A5" i="2"/>
  <c r="D5" i="2"/>
  <c r="A5" i="13"/>
  <c r="A5" i="8"/>
  <c r="H5" i="8"/>
  <c r="I5" i="8" s="1"/>
  <c r="A5" i="7"/>
  <c r="E5" i="7"/>
  <c r="A5" i="1"/>
  <c r="A4" i="2"/>
  <c r="D4" i="2"/>
  <c r="A4" i="7"/>
  <c r="E4" i="7"/>
  <c r="A4" i="1"/>
  <c r="A4" i="13"/>
  <c r="H4" i="8"/>
  <c r="I4" i="8" s="1"/>
  <c r="A2" i="13"/>
  <c r="A3" i="13"/>
  <c r="M2" i="13" a="1"/>
  <c r="M2" i="13" s="1"/>
  <c r="Q1" i="13"/>
  <c r="H3" i="8"/>
  <c r="I3" i="8" s="1"/>
  <c r="H2" i="8"/>
  <c r="I2" i="8" s="1"/>
  <c r="A3" i="2" l="1"/>
  <c r="A2" i="2"/>
  <c r="A3" i="8"/>
  <c r="A2" i="8"/>
  <c r="A3" i="1"/>
  <c r="A2" i="1"/>
  <c r="A3" i="7"/>
  <c r="A2" i="7"/>
  <c r="D3" i="2"/>
  <c r="E3" i="7"/>
  <c r="D2" i="2"/>
  <c r="E2" i="7"/>
  <c r="H2" i="2" l="1" a="1"/>
  <c r="H2" i="2" s="1"/>
  <c r="L1" i="2"/>
  <c r="O2" i="8" a="1"/>
  <c r="O2" i="8" s="1"/>
  <c r="S1" i="8"/>
  <c r="J2" i="7" a="1"/>
  <c r="J2" i="7" s="1"/>
  <c r="N1" i="7"/>
  <c r="J2" i="1" l="1" a="1"/>
  <c r="J2" i="1" s="1"/>
  <c r="N2" i="4"/>
  <c r="N3" i="4"/>
  <c r="N4" i="4"/>
  <c r="N5" i="4"/>
  <c r="N6" i="4"/>
  <c r="K3" i="4"/>
  <c r="K4" i="4"/>
  <c r="K5" i="4"/>
  <c r="K6" i="4"/>
  <c r="K7" i="4"/>
  <c r="K8" i="4"/>
  <c r="K9" i="4"/>
  <c r="K10" i="4"/>
  <c r="K2" i="4"/>
  <c r="N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Андрей Щербаков</author>
  </authors>
  <commentList>
    <comment ref="G26" authorId="0" shapeId="0" xr:uid="{2A027463-D04A-4525-A401-B1877C55278A}">
      <text>
        <r>
          <rPr>
            <b/>
            <sz val="9"/>
            <color indexed="81"/>
            <rFont val="Tahoma"/>
            <family val="2"/>
            <charset val="204"/>
          </rPr>
          <t>Андрей Щербаков:</t>
        </r>
        <r>
          <rPr>
            <sz val="9"/>
            <color indexed="81"/>
            <rFont val="Tahoma"/>
            <family val="2"/>
            <charset val="204"/>
          </rPr>
          <t xml:space="preserve">
plastic surgery of the daughter branch through a stent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C0549D-FCE5-406D-BE96-4AD9A798146E}" keepAlive="1" name="ThisWorkbookDataModel" description="Модель данных" type="5" refreshedVersion="7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946C95A-4810-4ABB-B5D1-820547F85952}" name="WorksheetConnection_data schema.xlsx!access" type="102" refreshedVersion="7" minRefreshableVersion="5">
    <extLst>
      <ext xmlns:x15="http://schemas.microsoft.com/office/spreadsheetml/2010/11/main" uri="{DE250136-89BD-433C-8126-D09CA5730AF9}">
        <x15:connection id="access">
          <x15:rangePr sourceName="_xlcn.WorksheetConnection_dataschema.xlsxaccess1"/>
        </x15:connection>
      </ext>
    </extLst>
  </connection>
  <connection id="3" xr16:uid="{7A872B71-FF90-42C2-9975-C342CBD8FD11}" name="WorksheetConnection_data schema.xlsx!address" type="102" refreshedVersion="7" minRefreshableVersion="5">
    <extLst>
      <ext xmlns:x15="http://schemas.microsoft.com/office/spreadsheetml/2010/11/main" uri="{DE250136-89BD-433C-8126-D09CA5730AF9}">
        <x15:connection id="address">
          <x15:rangePr sourceName="_xlcn.WorksheetConnection_dataschema.xlsxaddress1"/>
        </x15:connection>
      </ext>
    </extLst>
  </connection>
  <connection id="4" xr16:uid="{E67727F0-B15D-4408-B14D-D3718E886185}" name="WorksheetConnection_data schema.xlsx!administrative_region" type="102" refreshedVersion="7" minRefreshableVersion="5">
    <extLst>
      <ext xmlns:x15="http://schemas.microsoft.com/office/spreadsheetml/2010/11/main" uri="{DE250136-89BD-433C-8126-D09CA5730AF9}">
        <x15:connection id="administrative_region">
          <x15:rangePr sourceName="_xlcn.WorksheetConnection_dataschema.xlsxadministrative_region1"/>
        </x15:connection>
      </ext>
    </extLst>
  </connection>
  <connection id="5" xr16:uid="{A1C0DE1D-730E-48EF-BBCC-D38F974D02E5}" name="WorksheetConnection_data schema.xlsx!gender" type="102" refreshedVersion="7" minRefreshableVersion="5">
    <extLst>
      <ext xmlns:x15="http://schemas.microsoft.com/office/spreadsheetml/2010/11/main" uri="{DE250136-89BD-433C-8126-D09CA5730AF9}">
        <x15:connection id="gender">
          <x15:rangePr sourceName="_xlcn.WorksheetConnection_dataschema.xlsxgender1"/>
        </x15:connection>
      </ext>
    </extLst>
  </connection>
  <connection id="6" xr16:uid="{3C2DC284-3E96-4399-901D-24FB2CDF1114}" name="WorksheetConnection_data schema.xlsx!method" type="102" refreshedVersion="7" minRefreshableVersion="5">
    <extLst>
      <ext xmlns:x15="http://schemas.microsoft.com/office/spreadsheetml/2010/11/main" uri="{DE250136-89BD-433C-8126-D09CA5730AF9}">
        <x15:connection id="method">
          <x15:rangePr sourceName="_xlcn.WorksheetConnection_dataschema.xlsxmethod1"/>
        </x15:connection>
      </ext>
    </extLst>
  </connection>
  <connection id="7" xr16:uid="{30037CE9-B669-4A4C-90E7-12E7FFF36EBF}" name="WorksheetConnection_data schema.xlsx!nurse" type="102" refreshedVersion="7" minRefreshableVersion="5">
    <extLst>
      <ext xmlns:x15="http://schemas.microsoft.com/office/spreadsheetml/2010/11/main" uri="{DE250136-89BD-433C-8126-D09CA5730AF9}">
        <x15:connection id="nurse">
          <x15:rangePr sourceName="_xlcn.WorksheetConnection_dataschema.xlsxnurse1"/>
        </x15:connection>
      </ext>
    </extLst>
  </connection>
  <connection id="8" xr16:uid="{4537AAFF-1BDB-4422-87FA-2790E862B613}" name="WorksheetConnection_data schema.xlsx!result" type="102" refreshedVersion="7" minRefreshableVersion="5">
    <extLst>
      <ext xmlns:x15="http://schemas.microsoft.com/office/spreadsheetml/2010/11/main" uri="{DE250136-89BD-433C-8126-D09CA5730AF9}">
        <x15:connection id="result">
          <x15:rangePr sourceName="_xlcn.WorksheetConnection_dataschema.xlsxresult1"/>
        </x15:connection>
      </ext>
    </extLst>
  </connection>
  <connection id="9" xr16:uid="{836D792C-A630-4447-A4EC-F8447EC7184D}" name="WorksheetConnection_data schema.xlsx!sten_loc" type="102" refreshedVersion="7" minRefreshableVersion="5">
    <extLst>
      <ext xmlns:x15="http://schemas.microsoft.com/office/spreadsheetml/2010/11/main" uri="{DE250136-89BD-433C-8126-D09CA5730AF9}">
        <x15:connection id="sten_loc">
          <x15:rangePr sourceName="_xlcn.WorksheetConnection_dataschema.xlsxsten_loc1"/>
        </x15:connection>
      </ext>
    </extLst>
  </connection>
  <connection id="10" xr16:uid="{978EE10A-EAF6-4EEA-9889-6E1897CE5BD4}" name="WorksheetConnection_data schema.xlsx!surgeon" type="102" refreshedVersion="7" minRefreshableVersion="5">
    <extLst>
      <ext xmlns:x15="http://schemas.microsoft.com/office/spreadsheetml/2010/11/main" uri="{DE250136-89BD-433C-8126-D09CA5730AF9}">
        <x15:connection id="surgeon">
          <x15:rangePr sourceName="_xlcn.WorksheetConnection_dataschema.xlsxsurgeon1"/>
        </x15:connection>
      </ext>
    </extLst>
  </connection>
  <connection id="11" xr16:uid="{E16CC0ED-EAAE-44D5-A932-ECB97584484F}" name="WorksheetConnection_log_patients_schema.xlsx!interventions" type="102" refreshedVersion="7" minRefreshableVersion="5">
    <extLst>
      <ext xmlns:x15="http://schemas.microsoft.com/office/spreadsheetml/2010/11/main" uri="{DE250136-89BD-433C-8126-D09CA5730AF9}">
        <x15:connection id="interventions 1">
          <x15:rangePr sourceName="_xlcn.WorksheetConnection_log_patients_schema.xlsxinterventions1"/>
        </x15:connection>
      </ext>
    </extLst>
  </connection>
  <connection id="12" xr16:uid="{E71C244D-24B6-40A0-B88E-9C49C470959E}" name="WorksheetConnection_log_patients_schema.xlsx!Patient_Log" type="102" refreshedVersion="7" minRefreshableVersion="5">
    <extLst>
      <ext xmlns:x15="http://schemas.microsoft.com/office/spreadsheetml/2010/11/main" uri="{DE250136-89BD-433C-8126-D09CA5730AF9}">
        <x15:connection id="Patient_Log">
          <x15:rangePr sourceName="_xlcn.WorksheetConnection_log_patients_schema.xlsxPatient_Log1"/>
        </x15:connection>
      </ext>
    </extLst>
  </connection>
  <connection id="13" xr16:uid="{82F18FF3-14F4-4139-B3DC-E08F956258AF}" name="WorksheetConnection_log_patients_schema.xlsx!study" type="102" refreshedVersion="7" minRefreshableVersion="5">
    <extLst>
      <ext xmlns:x15="http://schemas.microsoft.com/office/spreadsheetml/2010/11/main" uri="{DE250136-89BD-433C-8126-D09CA5730AF9}">
        <x15:connection id="study">
          <x15:rangePr sourceName="_xlcn.WorksheetConnection_log_patients_schema.xlsxstudy1"/>
        </x15:connection>
      </ext>
    </extLst>
  </connection>
  <connection id="14" xr16:uid="{B073B6AB-F8FA-438C-A2EE-D7301392EF19}" name="Запрос — diagnostics" description="Соединение с запросом &quot;diagnostics&quot; в книге." type="100" refreshedVersion="7" minRefreshableVersion="5">
    <extLst>
      <ext xmlns:x15="http://schemas.microsoft.com/office/spreadsheetml/2010/11/main" uri="{DE250136-89BD-433C-8126-D09CA5730AF9}">
        <x15:connection id="0496f9e8-1194-424b-9882-005f4efcab16"/>
      </ext>
    </extLst>
  </connection>
  <connection id="15" xr16:uid="{A3308AFE-334F-4984-B4C4-D334FCB59D1D}" name="Запрос — interventions" description="Соединение с запросом &quot;interventions&quot; в книге." type="100" refreshedVersion="7" minRefreshableVersion="5">
    <extLst>
      <ext xmlns:x15="http://schemas.microsoft.com/office/spreadsheetml/2010/11/main" uri="{DE250136-89BD-433C-8126-D09CA5730AF9}">
        <x15:connection id="5f69b256-0c2c-4818-8faa-1d8bbbc8cc26"/>
      </ext>
    </extLst>
  </connection>
  <connection id="16" xr16:uid="{455CD619-9508-40DD-9624-E063DAC1E092}" name="Запрос — location" description="Соединение с запросом &quot;location&quot; в книге." type="100" refreshedVersion="7" minRefreshableVersion="5">
    <extLst>
      <ext xmlns:x15="http://schemas.microsoft.com/office/spreadsheetml/2010/11/main" uri="{DE250136-89BD-433C-8126-D09CA5730AF9}">
        <x15:connection id="268c614a-b282-454c-8765-2321b5698baa"/>
      </ext>
    </extLst>
  </connection>
  <connection id="17" xr16:uid="{2B6FA641-3BE4-4DE2-A2A9-18AD1A730E78}" name="Подключение" type="104" refreshedVersion="0" background="1">
    <extLst>
      <ext xmlns:x15="http://schemas.microsoft.com/office/spreadsheetml/2010/11/main" uri="{DE250136-89BD-433C-8126-D09CA5730AF9}">
        <x15:connection id="Calendar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<sst xmlns="http://schemas.openxmlformats.org/spreadsheetml/2006/main" count="3097" uniqueCount="857">
  <si>
    <t>first_name</t>
  </si>
  <si>
    <t>last_name</t>
  </si>
  <si>
    <t>middle_name</t>
  </si>
  <si>
    <t>date_of_birth</t>
  </si>
  <si>
    <t>history_number</t>
  </si>
  <si>
    <t>date</t>
  </si>
  <si>
    <t>Атрибут</t>
  </si>
  <si>
    <t>Комментарий</t>
  </si>
  <si>
    <t>int8</t>
  </si>
  <si>
    <t>serial4</t>
  </si>
  <si>
    <t>varchar(30)</t>
  </si>
  <si>
    <t>varchar(20)</t>
  </si>
  <si>
    <t>Python_type</t>
  </si>
  <si>
    <t>SQL_type</t>
  </si>
  <si>
    <t>str</t>
  </si>
  <si>
    <t>int2</t>
  </si>
  <si>
    <t>int32</t>
  </si>
  <si>
    <t>int4</t>
  </si>
  <si>
    <t>Имя пациента</t>
  </si>
  <si>
    <t>Фамилие пациента</t>
  </si>
  <si>
    <t>Отчество пацента</t>
  </si>
  <si>
    <t>Дата рождения</t>
  </si>
  <si>
    <t>Район прописки (проживания) пациента</t>
  </si>
  <si>
    <t>Номер истории</t>
  </si>
  <si>
    <t>gender</t>
  </si>
  <si>
    <t>gender_id</t>
  </si>
  <si>
    <t>not_null</t>
  </si>
  <si>
    <t>True</t>
  </si>
  <si>
    <t>False</t>
  </si>
  <si>
    <t>Большесельский район</t>
  </si>
  <si>
    <t>Борисоглебский район</t>
  </si>
  <si>
    <t>Брейтовский район</t>
  </si>
  <si>
    <t>Гаврилов-Ямский район</t>
  </si>
  <si>
    <t>Даниловский район</t>
  </si>
  <si>
    <t>Любимский район</t>
  </si>
  <si>
    <t>Мышкинский район</t>
  </si>
  <si>
    <t>Некоузский район</t>
  </si>
  <si>
    <t>Некрасовский район</t>
  </si>
  <si>
    <t>Первомайский район</t>
  </si>
  <si>
    <t>Переславский район</t>
  </si>
  <si>
    <t>Пошехонский район</t>
  </si>
  <si>
    <t>Ростовский район</t>
  </si>
  <si>
    <t>Рыбинский район</t>
  </si>
  <si>
    <t>Тутаевский район</t>
  </si>
  <si>
    <t>Угличский район</t>
  </si>
  <si>
    <t>Ярославский район</t>
  </si>
  <si>
    <t>Пол</t>
  </si>
  <si>
    <t>patient_id</t>
  </si>
  <si>
    <t>Ярославль</t>
  </si>
  <si>
    <t>Москва</t>
  </si>
  <si>
    <t>Тутаев</t>
  </si>
  <si>
    <t>Рыбинск</t>
  </si>
  <si>
    <t>Мышкин</t>
  </si>
  <si>
    <t>Углич</t>
  </si>
  <si>
    <t>Санкт-Петербург</t>
  </si>
  <si>
    <t>Иной</t>
  </si>
  <si>
    <t>street</t>
  </si>
  <si>
    <t>male</t>
  </si>
  <si>
    <t>female</t>
  </si>
  <si>
    <t>non–conforming</t>
  </si>
  <si>
    <t>administrative_region</t>
  </si>
  <si>
    <t>fhone</t>
  </si>
  <si>
    <t>ID пациента</t>
  </si>
  <si>
    <t>Коронарография</t>
  </si>
  <si>
    <t>A06.10.006</t>
  </si>
  <si>
    <t>A06.10.006.002</t>
  </si>
  <si>
    <t>A16.12.004.009</t>
  </si>
  <si>
    <t>A16.12.026.012</t>
  </si>
  <si>
    <t>A16.12.003</t>
  </si>
  <si>
    <t>A16.12.028.017</t>
  </si>
  <si>
    <t>Попытка стентирования коронарных артерий</t>
  </si>
  <si>
    <t>A06.12.031.001</t>
  </si>
  <si>
    <t>Церебральная ангиография тотальная селективная</t>
  </si>
  <si>
    <t>A06.12.007</t>
  </si>
  <si>
    <t>Ангиография БЦА</t>
  </si>
  <si>
    <t>A06.12.039</t>
  </si>
  <si>
    <t>Ангиография артерий нижней конечности прямая</t>
  </si>
  <si>
    <t>A06.12.005</t>
  </si>
  <si>
    <t>Ангиография внутренней сонной артерии</t>
  </si>
  <si>
    <t>A06.12.012</t>
  </si>
  <si>
    <t>Брюшная аортография</t>
  </si>
  <si>
    <t>A06.12.017</t>
  </si>
  <si>
    <t>Ангиография артерии верхней конечности прямая</t>
  </si>
  <si>
    <t>A06.12.028</t>
  </si>
  <si>
    <t>Флебография нижней конечности прямая</t>
  </si>
  <si>
    <t>A06.12.013</t>
  </si>
  <si>
    <t>Артериография тазовых органов</t>
  </si>
  <si>
    <t>A06.12.041</t>
  </si>
  <si>
    <t>Ангиография сосудов органов брюшной полости</t>
  </si>
  <si>
    <t>A06.12.030</t>
  </si>
  <si>
    <t>Ангиография сосудов почек</t>
  </si>
  <si>
    <t>A16.12.026.001</t>
  </si>
  <si>
    <t>Баллонная ангиопластика поверхностной бедренной артерии</t>
  </si>
  <si>
    <t>A16.12.026.003</t>
  </si>
  <si>
    <t>Баллонная ангиопластика со стентированием поверхностной бедренной артерии</t>
  </si>
  <si>
    <t>A16.12.026.005</t>
  </si>
  <si>
    <t>Транслюминальная баллонная ангиопластика внутренней сонной артерии со стентированием</t>
  </si>
  <si>
    <t>A16.12.026.006</t>
  </si>
  <si>
    <t>Транслюминальная баллонная ангиопластика позвоночной артерии со стентированием</t>
  </si>
  <si>
    <t>A16.12.026.009</t>
  </si>
  <si>
    <t>Транслюминальная баллонная ангиопластика почечной артерии</t>
  </si>
  <si>
    <t>A16.12.028.009</t>
  </si>
  <si>
    <t>Стентирование почечных артерий</t>
  </si>
  <si>
    <t>A16.12.028.008</t>
  </si>
  <si>
    <t>Стентирование висцеральных артерий</t>
  </si>
  <si>
    <t>A16.12.028.001</t>
  </si>
  <si>
    <t>Механическая реканализация, баллонная ангиопластика со стентированием поверхностной бедренной артерии</t>
  </si>
  <si>
    <t>A16.12.028.002</t>
  </si>
  <si>
    <t>Механическая реканализация, баллонная ангиопластика со стентированием подколенной артерии и магистральных артерий голени</t>
  </si>
  <si>
    <t>A16.12.030</t>
  </si>
  <si>
    <t>Баллонная внутриаортальная контрпульсация</t>
  </si>
  <si>
    <t>A16.28.065.000</t>
  </si>
  <si>
    <t>Селективная и суперселективная эмболизация / химиоэмболизация ветвей внутренней подвзошной артерии</t>
  </si>
  <si>
    <t>A16.12.051.021</t>
  </si>
  <si>
    <t>Селективная и суперселективная эмболизация почечных сосудов</t>
  </si>
  <si>
    <t>A16.12.051</t>
  </si>
  <si>
    <t>Эндоваскулярная эмболизация сосудов</t>
  </si>
  <si>
    <t>A16.12.026</t>
  </si>
  <si>
    <t>Баллонная вазодилятация</t>
  </si>
  <si>
    <t>A16.12.028</t>
  </si>
  <si>
    <t>Установка стента в сосуд</t>
  </si>
  <si>
    <t>A16.12.028.003</t>
  </si>
  <si>
    <t>Стентирование коронарной артерии</t>
  </si>
  <si>
    <t>A16.12.028.004</t>
  </si>
  <si>
    <t>Стентирование легочных артерий</t>
  </si>
  <si>
    <t>A16.12.003.001</t>
  </si>
  <si>
    <t>Эндоваскулярная тромбэктомия аспирационная</t>
  </si>
  <si>
    <t>Коронарошунтография</t>
  </si>
  <si>
    <t>diagnostics</t>
  </si>
  <si>
    <t>code_services</t>
  </si>
  <si>
    <t>Транслюминальная баллонная ангиопластика и стентирование коронарных артерий</t>
  </si>
  <si>
    <t>Транслюминальная баллонная ангиопластика коронарных артерий</t>
  </si>
  <si>
    <t>Устранение тромба коронарной артерии. Тромбаспирация</t>
  </si>
  <si>
    <t>Not completed</t>
  </si>
  <si>
    <t>access</t>
  </si>
  <si>
    <t>sten_loc</t>
  </si>
  <si>
    <t>n_sten</t>
  </si>
  <si>
    <t>result</t>
  </si>
  <si>
    <t>abbreviation</t>
  </si>
  <si>
    <t>БАП КА</t>
  </si>
  <si>
    <t>Тромбаспирация КА</t>
  </si>
  <si>
    <t>Попытка стентирования</t>
  </si>
  <si>
    <t>БАП ПБА</t>
  </si>
  <si>
    <t>Стентирование КА</t>
  </si>
  <si>
    <t>Стентирование ПБА</t>
  </si>
  <si>
    <t>Стентирование ВСА</t>
  </si>
  <si>
    <t>Стентирование ПА</t>
  </si>
  <si>
    <t>БАП ПчА</t>
  </si>
  <si>
    <t>Стентирование ПчА</t>
  </si>
  <si>
    <t>Стентирование ВА</t>
  </si>
  <si>
    <t>МР и Стентирование ПБА</t>
  </si>
  <si>
    <t>МР и Стентирование ПкА и а.голени</t>
  </si>
  <si>
    <t>access_id</t>
  </si>
  <si>
    <t>TTG</t>
  </si>
  <si>
    <t>result_id</t>
  </si>
  <si>
    <t>Unchanged</t>
  </si>
  <si>
    <t>Optimal</t>
  </si>
  <si>
    <t>Suboptimal</t>
  </si>
  <si>
    <t>Negative</t>
  </si>
  <si>
    <t>Death</t>
  </si>
  <si>
    <t>Radial</t>
  </si>
  <si>
    <t>Femoral</t>
  </si>
  <si>
    <t>Distal</t>
  </si>
  <si>
    <t>Ulnar</t>
  </si>
  <si>
    <t>Brachial</t>
  </si>
  <si>
    <t>Axillary</t>
  </si>
  <si>
    <t>Central Vienna</t>
  </si>
  <si>
    <t>Elbow</t>
  </si>
  <si>
    <t>Combined</t>
  </si>
  <si>
    <t>None</t>
  </si>
  <si>
    <t>start_time</t>
  </si>
  <si>
    <t>end_time</t>
  </si>
  <si>
    <t>int16</t>
  </si>
  <si>
    <t>surgeon</t>
  </si>
  <si>
    <t>nurse</t>
  </si>
  <si>
    <t>comment</t>
  </si>
  <si>
    <t xml:space="preserve">address_id </t>
  </si>
  <si>
    <t>ВАБКП</t>
  </si>
  <si>
    <t>БВ</t>
  </si>
  <si>
    <t>Эмболизация сосудов</t>
  </si>
  <si>
    <t>Эмболизация Поч.С</t>
  </si>
  <si>
    <t>Эмболизация ветвей ВПА</t>
  </si>
  <si>
    <t>Стентирование Лег.а</t>
  </si>
  <si>
    <t>Анохин В.С.</t>
  </si>
  <si>
    <t>Воронков А.В.</t>
  </si>
  <si>
    <t>Дибиров М.А.</t>
  </si>
  <si>
    <t>Зимин И.Н.</t>
  </si>
  <si>
    <t>Карчевский Д.В.</t>
  </si>
  <si>
    <t>Мартынко В.Л.</t>
  </si>
  <si>
    <t>Меренков А.С.</t>
  </si>
  <si>
    <t>Мещеряков О.В.</t>
  </si>
  <si>
    <t>Московский И.А.</t>
  </si>
  <si>
    <t>Паращенко А.Ф.</t>
  </si>
  <si>
    <t>Щербаков А.С.</t>
  </si>
  <si>
    <t>Гайчук В.В.</t>
  </si>
  <si>
    <t>Казанцева А.М.</t>
  </si>
  <si>
    <t>Мелека Е.А.</t>
  </si>
  <si>
    <t>Мешалкина И.В.</t>
  </si>
  <si>
    <t>Нефёдова А.А.</t>
  </si>
  <si>
    <t>Севринова О.В.</t>
  </si>
  <si>
    <t>Синицина И.А.</t>
  </si>
  <si>
    <t>Стрельникова И.В.</t>
  </si>
  <si>
    <t>Сугера И.В.</t>
  </si>
  <si>
    <t>Тарасова Н.В.</t>
  </si>
  <si>
    <t>Трунова А.С.</t>
  </si>
  <si>
    <t>Черткова О.Н.</t>
  </si>
  <si>
    <t>Щербакова С.М.</t>
  </si>
  <si>
    <t>ПНА</t>
  </si>
  <si>
    <t>ПКА</t>
  </si>
  <si>
    <t>ОА</t>
  </si>
  <si>
    <t>ИМ</t>
  </si>
  <si>
    <t>ДВ</t>
  </si>
  <si>
    <t>ВТК</t>
  </si>
  <si>
    <t>Ствол ЛКА</t>
  </si>
  <si>
    <t>Ствол-ПНА</t>
  </si>
  <si>
    <t>Ствол-ОА</t>
  </si>
  <si>
    <t>Ствол-ПНА-ОА</t>
  </si>
  <si>
    <t>ЗМЖВ</t>
  </si>
  <si>
    <t>ЗБВ</t>
  </si>
  <si>
    <t>varchar(150)</t>
  </si>
  <si>
    <t>Полное название диагн.процедуры</t>
  </si>
  <si>
    <t>Код мед.услуги</t>
  </si>
  <si>
    <t>Сосудистый доступ</t>
  </si>
  <si>
    <t>Оператор/хирург</t>
  </si>
  <si>
    <t>Опер.Сестра</t>
  </si>
  <si>
    <t>ID диагностической процедуры</t>
  </si>
  <si>
    <t>employee_id</t>
  </si>
  <si>
    <t>sten_loc_id</t>
  </si>
  <si>
    <t>Стент КА</t>
  </si>
  <si>
    <t>method</t>
  </si>
  <si>
    <t>method_id</t>
  </si>
  <si>
    <t>ID лечебной процедуры</t>
  </si>
  <si>
    <t>Время начало операции</t>
  </si>
  <si>
    <t>Время окончании операции</t>
  </si>
  <si>
    <t>Локализация имплантированного стента</t>
  </si>
  <si>
    <t>Техника стентирования</t>
  </si>
  <si>
    <t>Шкала TIMI thrombus grade</t>
  </si>
  <si>
    <t>a_TIMI</t>
  </si>
  <si>
    <t>b_TIMI</t>
  </si>
  <si>
    <t>Характер кровотока до операции</t>
  </si>
  <si>
    <t>Характер кровотока после операции</t>
  </si>
  <si>
    <t>Количество установленных стентов</t>
  </si>
  <si>
    <t>Эндовсакулярный результат лечения</t>
  </si>
  <si>
    <t>Комментарии если накипело!</t>
  </si>
  <si>
    <t>varchar(100)</t>
  </si>
  <si>
    <t>varchar(15)</t>
  </si>
  <si>
    <t>char(10)</t>
  </si>
  <si>
    <t>varchar(50)</t>
  </si>
  <si>
    <t>Район/область</t>
  </si>
  <si>
    <t xml:space="preserve">Код района </t>
  </si>
  <si>
    <t>region_code</t>
  </si>
  <si>
    <t>Улица</t>
  </si>
  <si>
    <t xml:space="preserve">Номер телефона </t>
  </si>
  <si>
    <t>Cullote</t>
  </si>
  <si>
    <t>TAP</t>
  </si>
  <si>
    <t>One_stent</t>
  </si>
  <si>
    <t>time</t>
  </si>
  <si>
    <t>Duplicate</t>
  </si>
  <si>
    <t>Bool</t>
  </si>
  <si>
    <t>Проверка на дубликат в случае если пациент ранее был</t>
  </si>
  <si>
    <t>Дата проведения</t>
  </si>
  <si>
    <t>char(11)</t>
  </si>
  <si>
    <t>СНИЛС пациента</t>
  </si>
  <si>
    <t xml:space="preserve">Анатолий </t>
  </si>
  <si>
    <t>Метельков</t>
  </si>
  <si>
    <t>Аркадьевич</t>
  </si>
  <si>
    <t>Пушкина,20,42</t>
  </si>
  <si>
    <t>Михаил</t>
  </si>
  <si>
    <t>Викторович</t>
  </si>
  <si>
    <t>АКШ_ПКА</t>
  </si>
  <si>
    <t>АКШ_ОА</t>
  </si>
  <si>
    <t>Плеханова,33,190</t>
  </si>
  <si>
    <t>PDBS</t>
  </si>
  <si>
    <t>Provisional_T</t>
  </si>
  <si>
    <t>DK_Crush</t>
  </si>
  <si>
    <t>intervention_id</t>
  </si>
  <si>
    <t>rec_tion_time</t>
  </si>
  <si>
    <t>ENMU</t>
  </si>
  <si>
    <t>title_diagnostics</t>
  </si>
  <si>
    <t>diagnostics_id</t>
  </si>
  <si>
    <t>title_intervention</t>
  </si>
  <si>
    <t>interventions</t>
  </si>
  <si>
    <t>ABBR_interv</t>
  </si>
  <si>
    <t>Сокращённое название операции</t>
  </si>
  <si>
    <t>Полное название операции</t>
  </si>
  <si>
    <t>location_id</t>
  </si>
  <si>
    <t>Александрович</t>
  </si>
  <si>
    <t>Валерий</t>
  </si>
  <si>
    <t>40 лет Победы,32</t>
  </si>
  <si>
    <t>Морозова</t>
  </si>
  <si>
    <t>Елена</t>
  </si>
  <si>
    <t>Александровна</t>
  </si>
  <si>
    <t>Советская, 154</t>
  </si>
  <si>
    <t>Беспалова</t>
  </si>
  <si>
    <t>Ирина</t>
  </si>
  <si>
    <t>Ивановна</t>
  </si>
  <si>
    <t>Рыбинская, 59,66</t>
  </si>
  <si>
    <t>Дубынин</t>
  </si>
  <si>
    <t>Юрий</t>
  </si>
  <si>
    <t>Михайлович</t>
  </si>
  <si>
    <t>д.Еросимово,16</t>
  </si>
  <si>
    <t xml:space="preserve">A16.12.041 </t>
  </si>
  <si>
    <t>Эндоваскулярные окклюзирующие операции</t>
  </si>
  <si>
    <t>Эндоваскулярная окклюзия сосудов с помощью микроспиралей</t>
  </si>
  <si>
    <t>A16.12.041.001</t>
  </si>
  <si>
    <t>Эндоваскулярная окклюзия полости аневризмы с помощью микроспиралей</t>
  </si>
  <si>
    <t>Трансартериальная окклюзия полости аневризмы с помощью микроспиралей при поддержке стента</t>
  </si>
  <si>
    <t>Эмболизация сосудов органов</t>
  </si>
  <si>
    <t>Эмболизация сосудов микроспиралями</t>
  </si>
  <si>
    <t>Эмболизация аневризмы микроспиралями</t>
  </si>
  <si>
    <t>A16.12.041.002</t>
  </si>
  <si>
    <t>A16.12.041.004</t>
  </si>
  <si>
    <t>Эмболизация аневризмы микроспиралями со стентом</t>
  </si>
  <si>
    <t>Ссылки</t>
  </si>
  <si>
    <t>Шкарина</t>
  </si>
  <si>
    <t>Наталия</t>
  </si>
  <si>
    <t>Комсомольская,64,62</t>
  </si>
  <si>
    <t>Недорезова</t>
  </si>
  <si>
    <t>Галина</t>
  </si>
  <si>
    <t>Витальевна</t>
  </si>
  <si>
    <t>Углическая,7,11</t>
  </si>
  <si>
    <t>Максакова</t>
  </si>
  <si>
    <t>Сергеевна</t>
  </si>
  <si>
    <t>Черкасова,3,44</t>
  </si>
  <si>
    <t>Зеленов</t>
  </si>
  <si>
    <t>Шмелёв</t>
  </si>
  <si>
    <t>Казнин</t>
  </si>
  <si>
    <t>Алексей</t>
  </si>
  <si>
    <t>Васильевич</t>
  </si>
  <si>
    <t>ш Суздальское,24А,8</t>
  </si>
  <si>
    <t>Новиков</t>
  </si>
  <si>
    <t>Валерьевич</t>
  </si>
  <si>
    <t>пр-кт 50-летия Победы,17,6</t>
  </si>
  <si>
    <t>Лукичев</t>
  </si>
  <si>
    <t>Виктор</t>
  </si>
  <si>
    <t>Павлович</t>
  </si>
  <si>
    <t>Дементьева,6,129</t>
  </si>
  <si>
    <t>timestamp</t>
  </si>
  <si>
    <t>date_admission</t>
  </si>
  <si>
    <t>study_id</t>
  </si>
  <si>
    <t>datetime</t>
  </si>
  <si>
    <t>ID исследования</t>
  </si>
  <si>
    <t>Дата и время поступления в стационар</t>
  </si>
  <si>
    <t>Зайцев</t>
  </si>
  <si>
    <t>Сергей</t>
  </si>
  <si>
    <t>Николаевич</t>
  </si>
  <si>
    <t>Республиканская,6б,98</t>
  </si>
  <si>
    <t>disease</t>
  </si>
  <si>
    <t>Романова</t>
  </si>
  <si>
    <t>Людмила</t>
  </si>
  <si>
    <t>Аркадьевна</t>
  </si>
  <si>
    <t>Бабушкино,11/9</t>
  </si>
  <si>
    <t>real_time</t>
  </si>
  <si>
    <t>Реальное время проведения</t>
  </si>
  <si>
    <t>индефикатор заболевания</t>
  </si>
  <si>
    <t>SNILS</t>
  </si>
  <si>
    <t>Зарубина</t>
  </si>
  <si>
    <t>Наталья</t>
  </si>
  <si>
    <t>Гурьевна</t>
  </si>
  <si>
    <t>Блюхера,33 корп.3,164</t>
  </si>
  <si>
    <t>Зеленцова</t>
  </si>
  <si>
    <t>Ольга</t>
  </si>
  <si>
    <t>Игоревна</t>
  </si>
  <si>
    <t>пр-кт Фрунзе, 61, 182</t>
  </si>
  <si>
    <t>A16.23.034.013</t>
  </si>
  <si>
    <t>Локальная эндоваскулярная трансартериальная тромбоэкстракция</t>
  </si>
  <si>
    <t>Тромбаспирация СГМ</t>
  </si>
  <si>
    <t>disease_id</t>
  </si>
  <si>
    <t>ОКС с ↑ ST</t>
  </si>
  <si>
    <t>ОКС БПST</t>
  </si>
  <si>
    <t>ИБС</t>
  </si>
  <si>
    <t>САК</t>
  </si>
  <si>
    <t>АВМ</t>
  </si>
  <si>
    <t>Аневризма СГМ</t>
  </si>
  <si>
    <t>Атеросклероз БЦА</t>
  </si>
  <si>
    <t>Иное</t>
  </si>
  <si>
    <t>Кубатин</t>
  </si>
  <si>
    <t>Игорь</t>
  </si>
  <si>
    <t>НС</t>
  </si>
  <si>
    <t>д.Мологино,Полевая,4</t>
  </si>
  <si>
    <t>Тропин</t>
  </si>
  <si>
    <t>Степан</t>
  </si>
  <si>
    <t>Труфанова,29 корп.4,2</t>
  </si>
  <si>
    <t>Дмитриев</t>
  </si>
  <si>
    <t>Александр</t>
  </si>
  <si>
    <t>Борисович</t>
  </si>
  <si>
    <t>Время</t>
  </si>
  <si>
    <t>Толбухина,124,77</t>
  </si>
  <si>
    <t>Чичварин</t>
  </si>
  <si>
    <t>Владимирович</t>
  </si>
  <si>
    <t>Комсомольская,42,64</t>
  </si>
  <si>
    <t>Краев</t>
  </si>
  <si>
    <t>Николай</t>
  </si>
  <si>
    <t>Ильич</t>
  </si>
  <si>
    <t>Чкалова,47</t>
  </si>
  <si>
    <t>до 3 ч</t>
  </si>
  <si>
    <t>от 7 до 11 ч</t>
  </si>
  <si>
    <t>onset_disease</t>
  </si>
  <si>
    <t>Время от начало заболевания</t>
  </si>
  <si>
    <t xml:space="preserve">Воркунов </t>
  </si>
  <si>
    <t>no_stent</t>
  </si>
  <si>
    <t>Панина,29,50</t>
  </si>
  <si>
    <t>Киселёв</t>
  </si>
  <si>
    <t>Евгений</t>
  </si>
  <si>
    <t>ККС</t>
  </si>
  <si>
    <t>Космонавтов,11,25</t>
  </si>
  <si>
    <t>Загарян</t>
  </si>
  <si>
    <t>Авзет</t>
  </si>
  <si>
    <t>Адоевич</t>
  </si>
  <si>
    <t>от 12 до 24 ч</t>
  </si>
  <si>
    <t>Романовская,8,43</t>
  </si>
  <si>
    <t>Градова</t>
  </si>
  <si>
    <t>Первомайская,10</t>
  </si>
  <si>
    <t>Камисов</t>
  </si>
  <si>
    <t>Львович</t>
  </si>
  <si>
    <t>Курчатова,7,39</t>
  </si>
  <si>
    <t>Вся процедара на фоне РМ</t>
  </si>
  <si>
    <t>Серова</t>
  </si>
  <si>
    <t>более суток</t>
  </si>
  <si>
    <t>Брагинская,13,19</t>
  </si>
  <si>
    <t>Белова</t>
  </si>
  <si>
    <t>Зана</t>
  </si>
  <si>
    <t>Петровна</t>
  </si>
  <si>
    <t>Чухломска/Северный пер,23/118</t>
  </si>
  <si>
    <t>Морозов</t>
  </si>
  <si>
    <t>Андрей</t>
  </si>
  <si>
    <t>Дмитриевич</t>
  </si>
  <si>
    <t>от 3 до 6 ч</t>
  </si>
  <si>
    <t>Р.Люксембург,58,121</t>
  </si>
  <si>
    <t>Сулимов</t>
  </si>
  <si>
    <t>Федор</t>
  </si>
  <si>
    <t>Федорович</t>
  </si>
  <si>
    <t>Ранее стентирован.Др.д.нет</t>
  </si>
  <si>
    <t>Рокоссовского,20,51</t>
  </si>
  <si>
    <t>Горицкова</t>
  </si>
  <si>
    <t>Нина</t>
  </si>
  <si>
    <t>Борисовна</t>
  </si>
  <si>
    <t>Смерть на столе</t>
  </si>
  <si>
    <t>ш Ярославское,9 корп. а,46</t>
  </si>
  <si>
    <t>Артемьева</t>
  </si>
  <si>
    <t>Инна</t>
  </si>
  <si>
    <t>Германовна</t>
  </si>
  <si>
    <t>Звёздная, 33.а,20</t>
  </si>
  <si>
    <t>Ладонин</t>
  </si>
  <si>
    <t>Павел</t>
  </si>
  <si>
    <t>Альбертович</t>
  </si>
  <si>
    <t>Институтская, 13,70</t>
  </si>
  <si>
    <t>Константин</t>
  </si>
  <si>
    <t>Геннадьевич</t>
  </si>
  <si>
    <t>Луговая,2,10</t>
  </si>
  <si>
    <t>Ленивков</t>
  </si>
  <si>
    <t>Вячеславович</t>
  </si>
  <si>
    <t>Республиканская,7,общ</t>
  </si>
  <si>
    <t>Борисов</t>
  </si>
  <si>
    <t>рп Лесная поляны, тер Гараж.коопер</t>
  </si>
  <si>
    <t>Локальное время реканализации</t>
  </si>
  <si>
    <t>Гардагина</t>
  </si>
  <si>
    <t>Николаевна</t>
  </si>
  <si>
    <t>Тургенева,3,38</t>
  </si>
  <si>
    <t>Воронина</t>
  </si>
  <si>
    <t>Надежда</t>
  </si>
  <si>
    <t>Анатольевна</t>
  </si>
  <si>
    <t>ОНМК</t>
  </si>
  <si>
    <t>Авиаторов,104,222</t>
  </si>
  <si>
    <t>Ронаев</t>
  </si>
  <si>
    <t>Панина,31,123</t>
  </si>
  <si>
    <t>Евстигнеев</t>
  </si>
  <si>
    <t>Молодежная,1,49</t>
  </si>
  <si>
    <t>Кондрашова</t>
  </si>
  <si>
    <t>Владимировна</t>
  </si>
  <si>
    <t>Паспорт</t>
  </si>
  <si>
    <t>Doc</t>
  </si>
  <si>
    <t>Документ если нет номера СНИЛСА</t>
  </si>
  <si>
    <t>Бабича,9 корп.5,9</t>
  </si>
  <si>
    <t>Дрезгунов</t>
  </si>
  <si>
    <t>Владимир</t>
  </si>
  <si>
    <t>Блюхера,33 корп.3,92</t>
  </si>
  <si>
    <t>Вадим</t>
  </si>
  <si>
    <t>Белов</t>
  </si>
  <si>
    <t>Анатольевич</t>
  </si>
  <si>
    <t>Тромбоз стента</t>
  </si>
  <si>
    <t>д.Лапино,22</t>
  </si>
  <si>
    <t>fhone2</t>
  </si>
  <si>
    <t>Номер телефона 2</t>
  </si>
  <si>
    <t>Седов</t>
  </si>
  <si>
    <t>Депутатская,5а,3</t>
  </si>
  <si>
    <t>Коротнева</t>
  </si>
  <si>
    <t>Алевтина</t>
  </si>
  <si>
    <t>Павловна</t>
  </si>
  <si>
    <t>Сахарова,1,3</t>
  </si>
  <si>
    <t>Одинцов</t>
  </si>
  <si>
    <t>Георгиевич</t>
  </si>
  <si>
    <t>Александра Невского,7,197</t>
  </si>
  <si>
    <t>Куваева</t>
  </si>
  <si>
    <t>Валентина</t>
  </si>
  <si>
    <t>Строителей,7,25</t>
  </si>
  <si>
    <t>Зулфугаров</t>
  </si>
  <si>
    <t>Буният</t>
  </si>
  <si>
    <t>Мабуд Оглы</t>
  </si>
  <si>
    <t>Второй этап</t>
  </si>
  <si>
    <t>проезд Доброхотова,3 корп.2,43</t>
  </si>
  <si>
    <t>Соловьев</t>
  </si>
  <si>
    <t>Баррикадная,33,1</t>
  </si>
  <si>
    <t>Третьякова</t>
  </si>
  <si>
    <t>Лидия</t>
  </si>
  <si>
    <t>Урицкого,47,20</t>
  </si>
  <si>
    <t>timedelta</t>
  </si>
  <si>
    <t>Макаршанова</t>
  </si>
  <si>
    <t>Леонидовна</t>
  </si>
  <si>
    <t>пр-кт Фрунзе,79,23</t>
  </si>
  <si>
    <t>дочь</t>
  </si>
  <si>
    <t>Клоков</t>
  </si>
  <si>
    <t>Дмитрий</t>
  </si>
  <si>
    <t>Корабельная,30,217</t>
  </si>
  <si>
    <t>жена</t>
  </si>
  <si>
    <t>Князева</t>
  </si>
  <si>
    <t>Марина</t>
  </si>
  <si>
    <t>Валентиновна</t>
  </si>
  <si>
    <t>Кленовая,4</t>
  </si>
  <si>
    <t>Булганов</t>
  </si>
  <si>
    <t>пр-кт Революции,12,3</t>
  </si>
  <si>
    <t>Власова</t>
  </si>
  <si>
    <t>Алексеевна</t>
  </si>
  <si>
    <t>п.Дубки,Труда,1,40</t>
  </si>
  <si>
    <t>Щеголев</t>
  </si>
  <si>
    <t>Валентинович</t>
  </si>
  <si>
    <t>Сосновая,11, кор.2,24</t>
  </si>
  <si>
    <t>Пантин</t>
  </si>
  <si>
    <t>Ляпидевского,9,11</t>
  </si>
  <si>
    <t>Щёкина</t>
  </si>
  <si>
    <t>Лариса</t>
  </si>
  <si>
    <t>Рудольфовна</t>
  </si>
  <si>
    <t>Куин</t>
  </si>
  <si>
    <t>Юрьевич</t>
  </si>
  <si>
    <t>Иванов</t>
  </si>
  <si>
    <t>Красноборская, 38 корп.3,36</t>
  </si>
  <si>
    <t>п. Октябрьский, 12 корп 2,51</t>
  </si>
  <si>
    <t>пр-кт Фрунзе, 79,46</t>
  </si>
  <si>
    <t>Румянцева</t>
  </si>
  <si>
    <t>Свободы,29,178</t>
  </si>
  <si>
    <t>Вишняков</t>
  </si>
  <si>
    <t>50 лет ВЛКСМ,38,40</t>
  </si>
  <si>
    <t>отец</t>
  </si>
  <si>
    <t>Казакова</t>
  </si>
  <si>
    <t>мкр. Чкаловский,49,33</t>
  </si>
  <si>
    <t>внучка</t>
  </si>
  <si>
    <t>Лукин</t>
  </si>
  <si>
    <t>Петр</t>
  </si>
  <si>
    <t>Егорович</t>
  </si>
  <si>
    <t>п. Мира,5,3</t>
  </si>
  <si>
    <t>Осложнение</t>
  </si>
  <si>
    <t>Отрыв манжеты от БК, перфорация ДВ</t>
  </si>
  <si>
    <t>Крупина</t>
  </si>
  <si>
    <t>Юрьевна</t>
  </si>
  <si>
    <t>Советская, 24,29</t>
  </si>
  <si>
    <t>сын</t>
  </si>
  <si>
    <t>сноха</t>
  </si>
  <si>
    <t>Незнамова</t>
  </si>
  <si>
    <t>Евгеньевна</t>
  </si>
  <si>
    <t>Индустриальная, 19/44,56</t>
  </si>
  <si>
    <t>Кузина</t>
  </si>
  <si>
    <t>Стентирование подключичной артерии</t>
  </si>
  <si>
    <t>Стентирование ПклА</t>
  </si>
  <si>
    <t>A16.12.028.015</t>
  </si>
  <si>
    <t>Полиграфическая,19,3</t>
  </si>
  <si>
    <t>Козьмин</t>
  </si>
  <si>
    <t>Никитич</t>
  </si>
  <si>
    <t>пр-кт Фрунзе,51,40</t>
  </si>
  <si>
    <t>Алеутдинова</t>
  </si>
  <si>
    <t>пр-кт Мира,17,29</t>
  </si>
  <si>
    <t>Рыбакова</t>
  </si>
  <si>
    <t>Татьяна</t>
  </si>
  <si>
    <t>Свердлова,100,8</t>
  </si>
  <si>
    <t>Колосов</t>
  </si>
  <si>
    <t>20 лет Октября, 20</t>
  </si>
  <si>
    <t>Маляев</t>
  </si>
  <si>
    <t>Вячеслав</t>
  </si>
  <si>
    <t xml:space="preserve">Автозаводская,91,77 </t>
  </si>
  <si>
    <t>Воронин</t>
  </si>
  <si>
    <t>Титова,16 корп.2,27</t>
  </si>
  <si>
    <t>Лемешкин</t>
  </si>
  <si>
    <t>Терешковой,21,7</t>
  </si>
  <si>
    <t>Черкасов</t>
  </si>
  <si>
    <t>Петербургская,84а,20</t>
  </si>
  <si>
    <t>Ветчинников</t>
  </si>
  <si>
    <t>Григорьевич</t>
  </si>
  <si>
    <t>Катерская,3,46</t>
  </si>
  <si>
    <t>Федотов</t>
  </si>
  <si>
    <t>Олег</t>
  </si>
  <si>
    <t>Вламимирович</t>
  </si>
  <si>
    <t>пр-кт Ленинградский,97,2</t>
  </si>
  <si>
    <t>Тимофеев</t>
  </si>
  <si>
    <t>Доронина,10 корп.2,247</t>
  </si>
  <si>
    <t>Матвеев</t>
  </si>
  <si>
    <t>Роман</t>
  </si>
  <si>
    <t xml:space="preserve">Саратовская обл/г.Энгельс </t>
  </si>
  <si>
    <t>Мазин</t>
  </si>
  <si>
    <t>Строителей,19,53</t>
  </si>
  <si>
    <t>сестра</t>
  </si>
  <si>
    <t>Шаров</t>
  </si>
  <si>
    <t>Сергеевич</t>
  </si>
  <si>
    <t>M1</t>
  </si>
  <si>
    <t>M2</t>
  </si>
  <si>
    <t>ICA</t>
  </si>
  <si>
    <t>Бабича,11 корп.2,48</t>
  </si>
  <si>
    <t>Самойлов</t>
  </si>
  <si>
    <t>Алексеевич</t>
  </si>
  <si>
    <t>п.Тихменево; Центральная,8,11</t>
  </si>
  <si>
    <t>Морхов</t>
  </si>
  <si>
    <t>д.Налуцкое,2</t>
  </si>
  <si>
    <t>Абрамов</t>
  </si>
  <si>
    <t>Иванович</t>
  </si>
  <si>
    <t>Р.Люксембург,60,109</t>
  </si>
  <si>
    <t>Хаметов</t>
  </si>
  <si>
    <t>пр-кт Ленинградский,76/26,347</t>
  </si>
  <si>
    <t>мать</t>
  </si>
  <si>
    <t>Жильцов</t>
  </si>
  <si>
    <t>с. Угодичи;ул.Вешка,17</t>
  </si>
  <si>
    <t>Смоловская</t>
  </si>
  <si>
    <t>Гужевая,14,2</t>
  </si>
  <si>
    <t>Шилов</t>
  </si>
  <si>
    <t>Германович</t>
  </si>
  <si>
    <t>Луговая,10,71</t>
  </si>
  <si>
    <t>Пичугина</t>
  </si>
  <si>
    <t>Гражданская, 12,11</t>
  </si>
  <si>
    <t>Минервин</t>
  </si>
  <si>
    <t>г.Ростов; ул.Бебеля,62,37</t>
  </si>
  <si>
    <t>Юмплюд</t>
  </si>
  <si>
    <t>Контроль Эмбол.</t>
  </si>
  <si>
    <t>план</t>
  </si>
  <si>
    <t>п.Михайловский,Кедровая,9</t>
  </si>
  <si>
    <t>Васюнов</t>
  </si>
  <si>
    <t>проезд Школьный, 10 корп.2,37</t>
  </si>
  <si>
    <t>Пеньковая</t>
  </si>
  <si>
    <t>Ксения</t>
  </si>
  <si>
    <t>Никифоровна</t>
  </si>
  <si>
    <t>пр-кт Московский,121 корп.3,56</t>
  </si>
  <si>
    <t>Деева</t>
  </si>
  <si>
    <t>п.Никольское;ул.Центральная,11,2</t>
  </si>
  <si>
    <t>муж</t>
  </si>
  <si>
    <t>Сапожников</t>
  </si>
  <si>
    <t>Хухарев</t>
  </si>
  <si>
    <t>Шляков</t>
  </si>
  <si>
    <t>Зинченко</t>
  </si>
  <si>
    <t>ПЛАН</t>
  </si>
  <si>
    <t>I20.8</t>
  </si>
  <si>
    <t>Труфанова,30 корп.2,9</t>
  </si>
  <si>
    <t>Евгеньевич</t>
  </si>
  <si>
    <t>Суздальская,89 корп.2,131</t>
  </si>
  <si>
    <t>Калинина,23,4</t>
  </si>
  <si>
    <t>I25.8</t>
  </si>
  <si>
    <t>Другие формы хронической ИБС</t>
  </si>
  <si>
    <t>Волочаевская,65,69</t>
  </si>
  <si>
    <t>Комаров</t>
  </si>
  <si>
    <t>проезд Моторостроителей,9 корп.2,25</t>
  </si>
  <si>
    <t>Шулепов</t>
  </si>
  <si>
    <t>Степанович</t>
  </si>
  <si>
    <t>д.Соловьевское,30,1</t>
  </si>
  <si>
    <t>Демченко</t>
  </si>
  <si>
    <t>Витальевич</t>
  </si>
  <si>
    <t>Рабкоровская,27,11</t>
  </si>
  <si>
    <t>Абдрафиков</t>
  </si>
  <si>
    <t>Наиль</t>
  </si>
  <si>
    <t>Хамитович</t>
  </si>
  <si>
    <t>Моторостроителей,48,62</t>
  </si>
  <si>
    <t>Шаповалов</t>
  </si>
  <si>
    <t>Черепанова,11,107</t>
  </si>
  <si>
    <t>Рыбаков</t>
  </si>
  <si>
    <t>Папанина,1,80</t>
  </si>
  <si>
    <t>Кораблев</t>
  </si>
  <si>
    <t>Достоевского,96</t>
  </si>
  <si>
    <t>Курашкина</t>
  </si>
  <si>
    <t>Любовь</t>
  </si>
  <si>
    <t>Курчатова,д 7. корп.2,18</t>
  </si>
  <si>
    <t>Белотелов</t>
  </si>
  <si>
    <t>Рашид</t>
  </si>
  <si>
    <t>Ростов</t>
  </si>
  <si>
    <t>Декабристов, 3,1</t>
  </si>
  <si>
    <t>Барков</t>
  </si>
  <si>
    <t>ОА-ВТК</t>
  </si>
  <si>
    <t>пр-кт Дзержинского,52,76</t>
  </si>
  <si>
    <t>Махова</t>
  </si>
  <si>
    <t>Урицкого,65,39</t>
  </si>
  <si>
    <t xml:space="preserve">Давыдов </t>
  </si>
  <si>
    <t>г.Гаврилов-Ям;Победы,66,13</t>
  </si>
  <si>
    <t>Тихонова</t>
  </si>
  <si>
    <t>Викторовна</t>
  </si>
  <si>
    <t>мкр 1-й,20,37</t>
  </si>
  <si>
    <t>личный</t>
  </si>
  <si>
    <t>none</t>
  </si>
  <si>
    <t>Михайлов</t>
  </si>
  <si>
    <t>рп Петровское, Ярославская,29</t>
  </si>
  <si>
    <t>Грумшлис</t>
  </si>
  <si>
    <t>Светлана</t>
  </si>
  <si>
    <t>Ленинская,77</t>
  </si>
  <si>
    <t>Взятков</t>
  </si>
  <si>
    <t>Ньютона,16,82</t>
  </si>
  <si>
    <t>Изосимова</t>
  </si>
  <si>
    <t>Антонина</t>
  </si>
  <si>
    <t>Михайловна</t>
  </si>
  <si>
    <t>Пер. Минина,16,1к1</t>
  </si>
  <si>
    <t>Коровин</t>
  </si>
  <si>
    <t>с. Шурскол Парковая,4,2</t>
  </si>
  <si>
    <t>Данилов</t>
  </si>
  <si>
    <t>Леонидович</t>
  </si>
  <si>
    <t>Ямская,78,7</t>
  </si>
  <si>
    <t>пациент врач</t>
  </si>
  <si>
    <t>Хрисанова</t>
  </si>
  <si>
    <t>д. Пески ул. Луговая,1,none</t>
  </si>
  <si>
    <t>Гаттарова</t>
  </si>
  <si>
    <t>Сония</t>
  </si>
  <si>
    <t>Загитовна</t>
  </si>
  <si>
    <t>п.Фоминское ул.Центральная,37,69</t>
  </si>
  <si>
    <t>Верченко</t>
  </si>
  <si>
    <t>Серафимович</t>
  </si>
  <si>
    <t>п.Судоверфь,Судостроителей,26,72</t>
  </si>
  <si>
    <t>Романычева</t>
  </si>
  <si>
    <t>Ньютона,63,36</t>
  </si>
  <si>
    <t>Захаров</t>
  </si>
  <si>
    <t>д.Еросимово,5,21</t>
  </si>
  <si>
    <t>Герлинг</t>
  </si>
  <si>
    <t>с.Митино,Колхозная,16</t>
  </si>
  <si>
    <t>NaN</t>
  </si>
  <si>
    <t>02987954423</t>
  </si>
  <si>
    <t>02692900360</t>
  </si>
  <si>
    <t>04634245041</t>
  </si>
  <si>
    <t>05241387537</t>
  </si>
  <si>
    <t>07151478252</t>
  </si>
  <si>
    <t>04826595086</t>
  </si>
  <si>
    <t>04527736365</t>
  </si>
  <si>
    <t>07391981400</t>
  </si>
  <si>
    <t>04617251645</t>
  </si>
  <si>
    <t>04781056666</t>
  </si>
  <si>
    <t>04891279699</t>
  </si>
  <si>
    <t>07268712080</t>
  </si>
  <si>
    <t>05917813589</t>
  </si>
  <si>
    <t>04598693824</t>
  </si>
  <si>
    <t>05225881553</t>
  </si>
  <si>
    <t>03378176972</t>
  </si>
  <si>
    <t>03286582164</t>
  </si>
  <si>
    <t>05027485440</t>
  </si>
  <si>
    <t>08988198161</t>
  </si>
  <si>
    <t>08129804875</t>
  </si>
  <si>
    <t>03149083534</t>
  </si>
  <si>
    <t>02931490549</t>
  </si>
  <si>
    <t>08186866110</t>
  </si>
  <si>
    <t>04926796608</t>
  </si>
  <si>
    <t>08297578527</t>
  </si>
  <si>
    <t>04569937207</t>
  </si>
  <si>
    <t>03156912235</t>
  </si>
  <si>
    <t>03148904341</t>
  </si>
  <si>
    <t>05795468824</t>
  </si>
  <si>
    <t>07471199685</t>
  </si>
  <si>
    <t>06935395001</t>
  </si>
  <si>
    <t>03149485958</t>
  </si>
  <si>
    <t>04731815250</t>
  </si>
  <si>
    <t>05377513773</t>
  </si>
  <si>
    <t>06309759882</t>
  </si>
  <si>
    <t>07804060304</t>
  </si>
  <si>
    <t>04827026961</t>
  </si>
  <si>
    <t>07563263477</t>
  </si>
  <si>
    <t>05018823938</t>
  </si>
  <si>
    <t>07417961181</t>
  </si>
  <si>
    <t>05178936287</t>
  </si>
  <si>
    <t>04984136895</t>
  </si>
  <si>
    <t>04984728112</t>
  </si>
  <si>
    <t>05583539690</t>
  </si>
  <si>
    <t>01007126065</t>
  </si>
  <si>
    <t>05754745997</t>
  </si>
  <si>
    <t>06267321153</t>
  </si>
  <si>
    <t>05182727759</t>
  </si>
  <si>
    <t>03397373274</t>
  </si>
  <si>
    <t>07586259008</t>
  </si>
  <si>
    <t>04748723690</t>
  </si>
  <si>
    <t>05933527580</t>
  </si>
  <si>
    <t>04883372390</t>
  </si>
  <si>
    <t>04757540582</t>
  </si>
  <si>
    <t>05383719678</t>
  </si>
  <si>
    <t>08150355340</t>
  </si>
  <si>
    <t>04615435544</t>
  </si>
  <si>
    <t>04690461669</t>
  </si>
  <si>
    <t>04749207677</t>
  </si>
  <si>
    <t>08302363535</t>
  </si>
  <si>
    <t>04314427014</t>
  </si>
  <si>
    <t>05339970181</t>
  </si>
  <si>
    <t>04675180169</t>
  </si>
  <si>
    <t>06978644944</t>
  </si>
  <si>
    <t>03243766236</t>
  </si>
  <si>
    <t>04787753314</t>
  </si>
  <si>
    <t>05971510476</t>
  </si>
  <si>
    <t>07339280576</t>
  </si>
  <si>
    <t>05610911331</t>
  </si>
  <si>
    <t>06318915164</t>
  </si>
  <si>
    <t>04903515143</t>
  </si>
  <si>
    <t>04748962203</t>
  </si>
  <si>
    <t>02997573821</t>
  </si>
  <si>
    <t>08214643954</t>
  </si>
  <si>
    <t>07130760935</t>
  </si>
  <si>
    <t>06225687161</t>
  </si>
  <si>
    <t>04391547801</t>
  </si>
  <si>
    <t>05196677897</t>
  </si>
  <si>
    <t>04546316855</t>
  </si>
  <si>
    <t>05049740250</t>
  </si>
  <si>
    <t>05146564753</t>
  </si>
  <si>
    <t>03149637753</t>
  </si>
  <si>
    <t>06092578472</t>
  </si>
  <si>
    <t>04780750879</t>
  </si>
  <si>
    <t>08211212710</t>
  </si>
  <si>
    <t>05427880575</t>
  </si>
  <si>
    <t>06985492736</t>
  </si>
  <si>
    <t>04780698802</t>
  </si>
  <si>
    <t>04796959335</t>
  </si>
  <si>
    <t>05241312405</t>
  </si>
  <si>
    <t>03215771322</t>
  </si>
  <si>
    <t>02991151967</t>
  </si>
  <si>
    <t>06141682439</t>
  </si>
  <si>
    <t>05027455128</t>
  </si>
  <si>
    <t>07529289400</t>
  </si>
  <si>
    <t>06598463722</t>
  </si>
  <si>
    <t>04811334734</t>
  </si>
  <si>
    <t>03219845345</t>
  </si>
  <si>
    <t>07096173474</t>
  </si>
  <si>
    <t>05035687145</t>
  </si>
  <si>
    <t>08441625161</t>
  </si>
  <si>
    <t>05323569346</t>
  </si>
  <si>
    <t>07597068921</t>
  </si>
  <si>
    <t>05631943361</t>
  </si>
  <si>
    <t>03468779195</t>
  </si>
  <si>
    <t>04787808818</t>
  </si>
  <si>
    <t>04748947611</t>
  </si>
  <si>
    <t>04915742271</t>
  </si>
  <si>
    <t>05200430483</t>
  </si>
  <si>
    <t>08304775265</t>
  </si>
  <si>
    <t>05140261806</t>
  </si>
  <si>
    <t>08298403598</t>
  </si>
  <si>
    <t>05489845215</t>
  </si>
  <si>
    <t>07119954678</t>
  </si>
  <si>
    <t>Жеребцова</t>
  </si>
  <si>
    <t>11055117800</t>
  </si>
  <si>
    <t>п.Шестихино,Дорожная,11,4</t>
  </si>
  <si>
    <t>Лапин</t>
  </si>
  <si>
    <t>07880109081</t>
  </si>
  <si>
    <t>Ворошилова,17,2</t>
  </si>
  <si>
    <t>племянник</t>
  </si>
  <si>
    <t>Лебедев</t>
  </si>
  <si>
    <t>10470848644</t>
  </si>
  <si>
    <t>пр-кт Машиностроителей,24,154</t>
  </si>
  <si>
    <t>Севастьянюк</t>
  </si>
  <si>
    <t>04781968305</t>
  </si>
  <si>
    <t>г.Данилов,Урицкого,11 корп.а,33</t>
  </si>
  <si>
    <t>Забелин</t>
  </si>
  <si>
    <t>05196771182</t>
  </si>
  <si>
    <t>Ляпинская 2-я,14,6</t>
  </si>
  <si>
    <t>иной родственник</t>
  </si>
  <si>
    <t>Хазов</t>
  </si>
  <si>
    <t>05323344221</t>
  </si>
  <si>
    <t>с. Ям,Газовиков,2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</si>
</sst>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+\7\(#\)000\-00\-00"/>
    <numFmt numFmtId="165" formatCode="h:mm;@"/>
    <numFmt numFmtId="166" formatCode="dd/mm/yy\ h:mm;@"/>
    <numFmt numFmtId="167" formatCode="yyyy\-mm\-dd;@"/>
    <numFmt numFmtId="168" formatCode="yyyy\-mm\-dd\ h:m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1" xfId="0" applyFont="1" applyBorder="1"/>
    <xf numFmtId="0" fontId="0" fillId="0" borderId="2" xfId="0" applyFont="1" applyBorder="1"/>
    <xf numFmtId="0" fontId="5" fillId="0" borderId="0" xfId="0" applyFont="1"/>
    <xf numFmtId="0" fontId="1" fillId="0" borderId="0" xfId="0" applyFont="1" applyAlignment="1">
      <alignment horizontal="left" vertical="center" wrapText="1"/>
    </xf>
    <xf numFmtId="0" fontId="0" fillId="0" borderId="0" xfId="0" applyFill="1"/>
    <xf numFmtId="14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0" fontId="0" fillId="0" borderId="0" xfId="0" applyFill="1" applyAlignment="1">
      <alignment horizontal="left"/>
    </xf>
    <xf numFmtId="164" fontId="0" fillId="0" borderId="0" xfId="0" applyNumberFormat="1" applyFill="1"/>
    <xf numFmtId="165" fontId="0" fillId="0" borderId="0" xfId="0" applyNumberFormat="1" applyAlignment="1">
      <alignment horizontal="left"/>
    </xf>
    <xf numFmtId="0" fontId="0" fillId="0" borderId="0" xfId="0" applyAlignment="1" applyProtection="1">
      <alignment horizontal="left"/>
      <protection locked="0"/>
    </xf>
    <xf numFmtId="165" fontId="0" fillId="0" borderId="0" xfId="0" applyNumberFormat="1" applyAlignment="1" applyProtection="1">
      <alignment horizontal="left"/>
      <protection locked="0"/>
    </xf>
    <xf numFmtId="0" fontId="0" fillId="0" borderId="0" xfId="0" applyFill="1" applyAlignment="1" applyProtection="1">
      <alignment horizontal="left"/>
      <protection locked="0"/>
    </xf>
    <xf numFmtId="165" fontId="0" fillId="0" borderId="0" xfId="0" applyNumberFormat="1" applyFill="1" applyAlignment="1" applyProtection="1">
      <alignment horizontal="left"/>
      <protection locked="0"/>
    </xf>
    <xf numFmtId="0" fontId="0" fillId="0" borderId="0" xfId="0" applyAlignment="1">
      <alignment horizontal="right"/>
    </xf>
    <xf numFmtId="166" fontId="0" fillId="0" borderId="0" xfId="0" applyNumberFormat="1"/>
    <xf numFmtId="167" fontId="0" fillId="0" borderId="0" xfId="0" applyNumberFormat="1" applyAlignment="1">
      <alignment horizontal="left"/>
    </xf>
    <xf numFmtId="167" fontId="0" fillId="0" borderId="0" xfId="0" applyNumberFormat="1" applyProtection="1">
      <protection locked="0"/>
    </xf>
    <xf numFmtId="20" fontId="0" fillId="0" borderId="0" xfId="0" applyNumberFormat="1"/>
    <xf numFmtId="167" fontId="0" fillId="0" borderId="0" xfId="0" applyNumberFormat="1" applyFill="1" applyProtection="1">
      <protection locked="0"/>
    </xf>
    <xf numFmtId="0" fontId="0" fillId="0" borderId="0" xfId="0" applyNumberFormat="1" applyFill="1"/>
    <xf numFmtId="167" fontId="0" fillId="0" borderId="0" xfId="0" applyNumberFormat="1" applyFill="1" applyAlignment="1">
      <alignment horizontal="left"/>
    </xf>
    <xf numFmtId="0" fontId="8" fillId="0" borderId="0" xfId="1"/>
    <xf numFmtId="168" fontId="0" fillId="0" borderId="0" xfId="0" applyNumberFormat="1" applyAlignment="1">
      <alignment horizontal="center"/>
    </xf>
    <xf numFmtId="0" fontId="0" fillId="2" borderId="0" xfId="0" applyFill="1"/>
    <xf numFmtId="168" fontId="0" fillId="0" borderId="0" xfId="0" applyNumberFormat="1" applyAlignment="1">
      <alignment horizontal="left"/>
    </xf>
    <xf numFmtId="165" fontId="0" fillId="0" borderId="0" xfId="0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applyProtection="1">
      <protection locked="0" hidden="1"/>
    </xf>
    <xf numFmtId="0" fontId="0" fillId="0" borderId="0" xfId="0" applyAlignment="1" applyProtection="1">
      <alignment horizontal="left"/>
      <protection locked="0" hidden="1"/>
    </xf>
    <xf numFmtId="14" fontId="0" fillId="0" borderId="0" xfId="0" applyNumberFormat="1" applyAlignment="1" applyProtection="1">
      <alignment horizontal="left"/>
      <protection locked="0" hidden="1"/>
    </xf>
    <xf numFmtId="0" fontId="0" fillId="0" borderId="0" xfId="0" applyFill="1" applyProtection="1">
      <protection locked="0" hidden="1"/>
    </xf>
    <xf numFmtId="0" fontId="0" fillId="0" borderId="0" xfId="0" applyFill="1" applyAlignment="1" applyProtection="1">
      <alignment horizontal="left"/>
      <protection locked="0" hidden="1"/>
    </xf>
    <xf numFmtId="14" fontId="0" fillId="0" borderId="0" xfId="0" applyNumberFormat="1" applyFill="1" applyAlignment="1" applyProtection="1">
      <alignment horizontal="left"/>
      <protection locked="0"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NumberFormat="1"/>
    <xf numFmtId="0" fontId="0" fillId="0" borderId="0" xfId="0" applyNumberFormat="1" applyFill="1" applyAlignment="1">
      <alignment horizontal="left"/>
    </xf>
    <xf numFmtId="165" fontId="0" fillId="0" borderId="0" xfId="0" applyNumberFormat="1" applyFill="1" applyAlignment="1">
      <alignment horizontal="left"/>
    </xf>
    <xf numFmtId="20" fontId="0" fillId="0" borderId="0" xfId="0" applyNumberFormat="1" applyAlignment="1">
      <alignment horizontal="left"/>
    </xf>
    <xf numFmtId="0" fontId="0" fillId="0" borderId="0" xfId="0" applyFill="1" applyAlignment="1">
      <alignment horizontal="right"/>
    </xf>
    <xf numFmtId="165" fontId="0" fillId="0" borderId="0" xfId="0" applyNumberFormat="1" applyFill="1" applyBorder="1" applyAlignment="1">
      <alignment horizontal="left"/>
    </xf>
    <xf numFmtId="0" fontId="0" fillId="0" borderId="0" xfId="0" applyFill="1" applyProtection="1">
      <protection hidden="1"/>
    </xf>
    <xf numFmtId="0" fontId="8" fillId="0" borderId="0" xfId="1" applyNumberFormat="1"/>
    <xf numFmtId="0" fontId="0" fillId="0" borderId="0" xfId="0" applyNumberFormat="1" applyFill="1" applyProtection="1">
      <protection locked="0" hidden="1"/>
    </xf>
    <xf numFmtId="49" fontId="0" fillId="0" borderId="0" xfId="0" applyNumberFormat="1" applyAlignment="1" applyProtection="1">
      <protection locked="0" hidden="1"/>
    </xf>
    <xf numFmtId="49" fontId="0" fillId="0" borderId="0" xfId="0" applyNumberFormat="1" applyFill="1" applyAlignment="1" applyProtection="1">
      <protection locked="0" hidden="1"/>
    </xf>
  </cellXfs>
  <cellStyles count="2">
    <cellStyle name="Гиперссылка" xfId="1" builtinId="8"/>
    <cellStyle name="Обычный" xfId="0" builtinId="0"/>
  </cellStyles>
  <dxfs count="59"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center" textRotation="0" wrapText="1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164" formatCode="\+\7\(#\)000\-00\-00"/>
    </dxf>
    <dxf>
      <numFmt numFmtId="164" formatCode="\+\7\(#\)000\-00\-0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8" formatCode="yyyy\-mm\-dd\ 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5" formatCode="h:mm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165" formatCode="h:mm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numFmt numFmtId="165" formatCode="h:mm;@"/>
      <alignment horizontal="left" vertical="bottom" textRotation="0" wrapText="0" indent="0" justifyLastLine="0" shrinkToFit="0" readingOrder="0"/>
      <protection locked="0" hidden="0"/>
    </dxf>
    <dxf>
      <numFmt numFmtId="165" formatCode="h:mm;@"/>
      <alignment horizontal="left" vertical="bottom" textRotation="0" wrapText="0" indent="0" justifyLastLine="0" shrinkToFit="0" readingOrder="0"/>
      <protection locked="0" hidden="0"/>
    </dxf>
    <dxf>
      <numFmt numFmtId="167" formatCode="yyyy\-mm\-dd;@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numFmt numFmtId="167" formatCode="yyyy\-mm\-dd;@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protection hidden="1"/>
    </dxf>
    <dxf>
      <numFmt numFmtId="0" formatCode="General"/>
      <protection locked="0" hidden="1"/>
    </dxf>
    <dxf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1"/>
    </dxf>
    <dxf>
      <numFmt numFmtId="19" formatCode="dd/mm/yyyy"/>
      <alignment horizontal="left" vertical="bottom" textRotation="0" wrapText="0" indent="0" justifyLastLine="0" shrinkToFit="0" readingOrder="0"/>
      <protection locked="0" hidden="1"/>
    </dxf>
    <dxf>
      <alignment horizontal="left" vertical="bottom" textRotation="0" wrapText="0" indent="0" justifyLastLine="0" shrinkToFit="0" readingOrder="0"/>
      <protection locked="0" hidden="1"/>
    </dxf>
    <dxf>
      <protection locked="0" hidden="1"/>
    </dxf>
    <dxf>
      <protection locked="0" hidden="1"/>
    </dxf>
    <dxf>
      <protection locked="0" hidden="1"/>
    </dxf>
    <dxf>
      <alignment horizontal="left" vertical="bottom" textRotation="0" wrapText="0" indent="0" justifyLastLine="0" shrinkToFit="0" readingOrder="0"/>
      <protection hidden="1"/>
    </dxf>
    <dxf>
      <protection hidden="1"/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9" Type="http://schemas.openxmlformats.org/officeDocument/2006/relationships/customXml" Target="../customXml/item2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42" Type="http://schemas.openxmlformats.org/officeDocument/2006/relationships/customXml" Target="../customXml/item26.xml"/><Relationship Id="rId47" Type="http://schemas.openxmlformats.org/officeDocument/2006/relationships/customXml" Target="../customXml/item31.xml"/><Relationship Id="rId50" Type="http://schemas.openxmlformats.org/officeDocument/2006/relationships/customXml" Target="../customXml/item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9" Type="http://schemas.openxmlformats.org/officeDocument/2006/relationships/customXml" Target="../customXml/item13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37" Type="http://schemas.openxmlformats.org/officeDocument/2006/relationships/customXml" Target="../customXml/item21.xml"/><Relationship Id="rId40" Type="http://schemas.openxmlformats.org/officeDocument/2006/relationships/customXml" Target="../customXml/item24.xml"/><Relationship Id="rId45" Type="http://schemas.openxmlformats.org/officeDocument/2006/relationships/customXml" Target="../customXml/item29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openxmlformats.org/officeDocument/2006/relationships/customXml" Target="../customXml/item20.xml"/><Relationship Id="rId49" Type="http://schemas.openxmlformats.org/officeDocument/2006/relationships/customXml" Target="../customXml/item33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4" Type="http://schemas.openxmlformats.org/officeDocument/2006/relationships/customXml" Target="../customXml/item28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43" Type="http://schemas.openxmlformats.org/officeDocument/2006/relationships/customXml" Target="../customXml/item27.xml"/><Relationship Id="rId48" Type="http://schemas.openxmlformats.org/officeDocument/2006/relationships/customXml" Target="../customXml/item3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5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38" Type="http://schemas.openxmlformats.org/officeDocument/2006/relationships/customXml" Target="../customXml/item22.xml"/><Relationship Id="rId46" Type="http://schemas.openxmlformats.org/officeDocument/2006/relationships/customXml" Target="../customXml/item30.xml"/><Relationship Id="rId20" Type="http://schemas.openxmlformats.org/officeDocument/2006/relationships/customXml" Target="../customXml/item4.xml"/><Relationship Id="rId41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1E1AF7-96A8-4538-9102-37082B67ECD1}" name="Patient_Log" displayName="Patient_Log" ref="A1:I131" totalsRowShown="0" dataDxfId="53" headerRowCellStyle="Обычный" dataCellStyle="Обычный">
  <tableColumns count="9">
    <tableColumn id="2" xr3:uid="{D3DD147F-C297-4C92-96DA-6E2D2E9B70B1}" name="patient_id" dataDxfId="52" dataCellStyle="Обычный">
      <calculatedColumnFormula>ROW(A2)-1</calculatedColumnFormula>
    </tableColumn>
    <tableColumn id="4" xr3:uid="{83234A30-5B34-48A4-AED0-356A33BDC125}" name="last_name" dataDxfId="51" dataCellStyle="Обычный"/>
    <tableColumn id="3" xr3:uid="{7D2F52E2-EDB6-4B8A-8657-52AFC3EE4653}" name="first_name" dataDxfId="50" dataCellStyle="Обычный"/>
    <tableColumn id="5" xr3:uid="{56B27BA8-BC04-45A9-80F2-6807E07520DB}" name="middle_name" dataDxfId="49" dataCellStyle="Обычный"/>
    <tableColumn id="6" xr3:uid="{E2100618-2831-4ECF-8218-A1F5F5DC2B5B}" name="gender" dataDxfId="48" dataCellStyle="Обычный"/>
    <tableColumn id="7" xr3:uid="{06F773F6-1E29-4B34-A343-AB9615E88AB3}" name="date_of_birth" dataDxfId="47" dataCellStyle="Обычный"/>
    <tableColumn id="10" xr3:uid="{E3C8F367-F177-4092-A54B-DC4EDB13F27A}" name="SNILS" dataDxfId="46" dataCellStyle="Обычный"/>
    <tableColumn id="12" xr3:uid="{CA7AA2E6-EF26-48D5-9B8A-CB9EDC1F4DD3}" name="Duplicate" dataDxfId="45" dataCellStyle="Обычный">
      <calculatedColumnFormula>IF(COUNTIF(Patient_Log[SNILS],Patient_Log[[#This Row],[SNILS]])&gt;1,"True","False")</calculatedColumnFormula>
    </tableColumn>
    <tableColumn id="1" xr3:uid="{08716653-55BE-4A4F-B897-3A5F363A0441}" name="Doc" dataDxfId="44" dataCellStyle="Обычный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8570BD-C684-4BDF-A21D-688744A577E0}" name="diagnostics" displayName="diagnostics" ref="A1:H127" totalsRowShown="0" headerRowCellStyle="Обычный" dataCellStyle="Обычный">
  <tableColumns count="8">
    <tableColumn id="1" xr3:uid="{FFE7B280-2F7D-429A-BA9B-2EEA32F87D64}" name="diagnostics_id" dataDxfId="43" dataCellStyle="Обычный">
      <calculatedColumnFormula>ROW(A2)-1</calculatedColumnFormula>
    </tableColumn>
    <tableColumn id="2" xr3:uid="{775FF4CF-3FDF-4F15-BEBE-2335AF4B8BDD}" name="patient_id" dataDxfId="42"/>
    <tableColumn id="10" xr3:uid="{391626AB-E82E-4006-B477-FFCB69EF7599}" name="date" dataDxfId="41" dataCellStyle="Обычный"/>
    <tableColumn id="3" xr3:uid="{0C9B0CCE-EA68-4D47-8726-1707246D0175}" name="title_diagnostics" dataCellStyle="Обычный"/>
    <tableColumn id="4" xr3:uid="{E105B708-F4F0-4FD3-B82F-AA85761B589E}" name="ENMU" dataCellStyle="Обычный">
      <calculatedColumnFormula>INDEX(title_diagnostics[],MATCH(diagnostics[[#This Row],[title_diagnostics]],title_diagnostics[diagnostics],0),2)</calculatedColumnFormula>
    </tableColumn>
    <tableColumn id="5" xr3:uid="{DA28E0C2-17E4-4225-AFF1-1F1B1A0C67EB}" name="access" dataCellStyle="Обычный"/>
    <tableColumn id="6" xr3:uid="{3D95B9CC-5ABB-4791-80A4-8D6B554CC777}" name="surgeon" dataCellStyle="Обычный"/>
    <tableColumn id="7" xr3:uid="{3058827F-791A-4149-B619-4F0E75863647}" name="nurse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5AC90D7-CF61-4D1B-9D85-590E2DADA8BF}" name="interventions" displayName="interventions" ref="A1:M110" totalsRowShown="0" headerRowCellStyle="Обычный" dataCellStyle="Обычный">
  <tableColumns count="13">
    <tableColumn id="1" xr3:uid="{8F0F56D9-4EDD-41B0-8705-504AEEBBF2F4}" name="intervention_id" dataDxfId="40" dataCellStyle="Обычный">
      <calculatedColumnFormula>ROW(A2)-1</calculatedColumnFormula>
    </tableColumn>
    <tableColumn id="7" xr3:uid="{3079CD75-AE91-421D-9E13-F9DFF130214E}" name="patient_id" dataDxfId="39"/>
    <tableColumn id="2" xr3:uid="{AE5A160A-395B-4AD5-87D6-C71094200FD2}" name="date" dataDxfId="38" dataCellStyle="Обычный"/>
    <tableColumn id="13" xr3:uid="{74D1937C-E27F-4F4A-B728-7F6C1044E651}" name="start_time" dataDxfId="37" dataCellStyle="Обычный"/>
    <tableColumn id="14" xr3:uid="{E2F75926-C99E-4FC0-9E43-20D66BD0D573}" name="end_time" dataDxfId="36" dataCellStyle="Обычный"/>
    <tableColumn id="5" xr3:uid="{82128936-293A-4361-AB9E-B40AE5D1CA18}" name="real_time" dataDxfId="35"/>
    <tableColumn id="19" xr3:uid="{9D498BAE-C9E0-4534-A8A6-F3BAF46EFA2D}" name="ABBR_interv"/>
    <tableColumn id="12" xr3:uid="{E87479E1-4FB3-4C4D-91D7-EFF66A5E5FA0}" name="title_intervention" dataCellStyle="Обычный">
      <calculatedColumnFormula>INDEX(title_interventions[],MATCH(interventions[[#This Row],[ABBR_interv]],title_interventions[abbreviation],0),1)</calculatedColumnFormula>
    </tableColumn>
    <tableColumn id="3" xr3:uid="{75C8BC90-F4A7-4C74-AB79-8127455D156F}" name="ENMU" dataDxfId="34" dataCellStyle="Обычный">
      <calculatedColumnFormula>INDEX(title_interventions[],MATCH(interventions[[#This Row],[title_intervention]],title_interventions[interventions],0),3)</calculatedColumnFormula>
    </tableColumn>
    <tableColumn id="4" xr3:uid="{A8EF4063-BC56-425C-9048-E79576918B97}" name="access" dataCellStyle="Обычный"/>
    <tableColumn id="17" xr3:uid="{8589FEF1-20D8-4A0B-8FAF-2F1706DD4FE8}" name="surgeon" dataCellStyle="Обычный"/>
    <tableColumn id="16" xr3:uid="{86B8E228-7EF8-4DC9-A8B4-00C1E6F11758}" name="nurse" dataCellStyle="Обычный"/>
    <tableColumn id="18" xr3:uid="{391D5578-DB7E-4975-8742-EE341E194660}" name="comment" dataCellStyle="Обычный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2BCFCB4-C1A7-480E-9E0B-7ED939D57B81}" name="location" displayName="location" ref="A1:J116" totalsRowShown="0">
  <tableColumns count="10">
    <tableColumn id="1" xr3:uid="{3B45E281-679C-401D-8E2E-E73EF7C9F9B1}" name="location_id" dataDxfId="33" dataCellStyle="Обычный">
      <calculatedColumnFormula>ROW(A2)-1</calculatedColumnFormula>
    </tableColumn>
    <tableColumn id="2" xr3:uid="{FF9F5329-7C01-4BDF-98C0-51BFA4F5F241}" name="intervention_id" dataDxfId="32">
      <calculatedColumnFormula>ROW(B2)-1</calculatedColumnFormula>
    </tableColumn>
    <tableColumn id="3" xr3:uid="{5BAA850E-21FF-4A9B-B924-A110D95EC37E}" name="rec_tion_time" dataDxfId="31"/>
    <tableColumn id="4" xr3:uid="{C40B2BC0-1126-43B5-9EDC-CFC26164B56D}" name="sten_loc"/>
    <tableColumn id="5" xr3:uid="{AF6E1707-9638-4A2B-9E46-42B9CB5F0C3A}" name="method"/>
    <tableColumn id="6" xr3:uid="{8F395541-81AC-4490-81BF-E2A61C9E5077}" name="TTG" dataDxfId="30"/>
    <tableColumn id="7" xr3:uid="{A86AD868-EF81-480E-8A05-6C3AF11DAA72}" name="a_TIMI" dataDxfId="29"/>
    <tableColumn id="8" xr3:uid="{A29D5205-9E90-4944-B15C-3C8E1BE1F5E7}" name="b_TIMI" dataDxfId="28"/>
    <tableColumn id="9" xr3:uid="{AEF0E28E-6F9A-4F35-87CC-9526E01ED2CC}" name="n_sten" dataDxfId="27"/>
    <tableColumn id="10" xr3:uid="{1A1A9C56-DA19-4DAC-BC8C-43F3CFE58B70}" name="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DA0ED3-2DE5-49DA-8522-5892B7653FD8}" name="study" displayName="study" ref="A1:H136" totalsRowShown="0" headerRowDxfId="26" dataDxfId="25">
  <tableColumns count="8">
    <tableColumn id="1" xr3:uid="{5A89795A-CF48-4832-AFD4-D907821E2219}" name="study_id" dataDxfId="24">
      <calculatedColumnFormula>ROW(A2)-1</calculatedColumnFormula>
    </tableColumn>
    <tableColumn id="2" xr3:uid="{4DC61CFC-8180-4351-B960-BF770D6F17BA}" name="patient_id" dataDxfId="23"/>
    <tableColumn id="3" xr3:uid="{3D9B257D-F0ED-4308-BD9A-05629C09ADD7}" name="diagnostics_id" dataDxfId="22"/>
    <tableColumn id="4" xr3:uid="{88AC2F12-045E-4A4F-AC93-9A1136C757DB}" name="intervention_id" dataDxfId="21"/>
    <tableColumn id="5" xr3:uid="{4E74B851-0835-417A-A254-AB7C4DABCB53}" name="date_admission" dataDxfId="20"/>
    <tableColumn id="6" xr3:uid="{52D20A5B-5F45-4777-BADF-BD33B62D2971}" name="history_number" dataDxfId="19"/>
    <tableColumn id="7" xr3:uid="{F6CADEDB-A4AE-4EE1-B74D-12B096FC6CFB}" name="disease" dataDxfId="18"/>
    <tableColumn id="8" xr3:uid="{63655963-14D1-4A92-A474-5BAEF8F48485}" name="onset_disease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DDF121-4551-4912-BF42-10396F1DF1A9}" name="address" displayName="address" ref="A1:G131" totalsRowShown="0" headerRowCellStyle="Обычный" dataCellStyle="Обычный">
  <autoFilter ref="A1:G131" xr:uid="{65DDF121-4551-4912-BF42-10396F1DF1A9}"/>
  <tableColumns count="7">
    <tableColumn id="1" xr3:uid="{561A8F4B-DFBA-4965-BF8F-EE5DAF54603D}" name="address_id " dataDxfId="16" dataCellStyle="Обычный">
      <calculatedColumnFormula>ROW(A2)-1</calculatedColumnFormula>
    </tableColumn>
    <tableColumn id="7" xr3:uid="{FABC3A60-C6DC-458B-B9A5-F0E952C1C2F0}" name="patient_id" dataDxfId="15" dataCellStyle="Обычный"/>
    <tableColumn id="2" xr3:uid="{74EC9016-DBF8-4C1A-8D7B-9298D5B12458}" name="administrative_region" dataCellStyle="Обычный"/>
    <tableColumn id="3" xr3:uid="{D30726FB-6BCE-4881-92AC-DDC41B74398A}" name="region_code" dataDxfId="14" dataCellStyle="Обычный">
      <calculatedColumnFormula>INDEX(administrative_region[],MATCH(address[[#This Row],[administrative_region]],administrative_region[administrative_region],0),2)</calculatedColumnFormula>
    </tableColumn>
    <tableColumn id="6" xr3:uid="{26271B02-0033-4F29-93AB-BB78E25C3EFF}" name="street" dataCellStyle="Обычный"/>
    <tableColumn id="4" xr3:uid="{380CD429-D4FD-4C7A-887D-6113F4F9F595}" name="fhone" dataDxfId="13" dataCellStyle="Обычный"/>
    <tableColumn id="5" xr3:uid="{C94B738A-D0CD-47BF-A49F-2B11A2719DB2}" name="fhone2" dataDxfId="12" dataCellStyle="Обыч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C40EDC-2C50-41F0-B5A9-553B38082C60}" name="title_diagnostics" displayName="title_diagnostics" ref="A1:B14" totalsRowShown="0">
  <autoFilter ref="A1:B14" xr:uid="{CCC40EDC-2C50-41F0-B5A9-553B38082C60}"/>
  <tableColumns count="2">
    <tableColumn id="1" xr3:uid="{362EC6DA-D1D9-42BF-B890-0FBC8E1A564D}" name="diagnostics"/>
    <tableColumn id="2" xr3:uid="{BD396A03-CE77-4571-9696-34862D3A3671}" name="code_servic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2C6C777-EE9D-457F-8975-F0679BA2D317}" name="title_interventions" displayName="title_interventions" ref="A1:D30" totalsRowShown="0">
  <tableColumns count="4">
    <tableColumn id="1" xr3:uid="{DE6F10CD-9D01-46F2-BFDB-5BB8F9AC4E46}" name="interventions"/>
    <tableColumn id="3" xr3:uid="{B5FA8974-E25A-4746-95DD-A32768AB1108}" name="abbreviation"/>
    <tableColumn id="2" xr3:uid="{C49D7794-B532-42B9-B12A-872DCD2A63B9}" name="code_services"/>
    <tableColumn id="4" xr3:uid="{0C080216-D44A-4F33-A131-2642589A1942}" name="Ссылки" dataDxfId="11">
      <calculatedColumnFormula>HYPERLINK("https://zdravmedinform.ru/nomenclatura-meditcinskikh-uslug/search.php?str=A16.12.041","Эмболизации")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AC5713-FFBB-431A-8239-A04D52F27852}" name="administrative_region" displayName="administrative_region" ref="D1:E28" totalsRowShown="0" dataDxfId="10">
  <tableColumns count="2">
    <tableColumn id="1" xr3:uid="{5545317C-E6C9-4DEF-887E-8AE4326DA4A8}" name="administrative_region" dataDxfId="9"/>
    <tableColumn id="2" xr3:uid="{76C1CFEC-E0E3-422A-8430-EB344F5358C8}" name="region_code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A16BED-A44E-4096-9DEB-9DE22D26DAED}" name="gender" displayName="gender" ref="P1:Q4" totalsRowShown="0" headerRowDxfId="7" dataDxfId="6">
  <tableColumns count="2">
    <tableColumn id="1" xr3:uid="{2C880CC6-0AE0-420B-AB87-504259229780}" name="gender" dataDxfId="5"/>
    <tableColumn id="2" xr3:uid="{F4D06E3D-E84A-4893-BF7A-947C482BA6F1}" name="gender_id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BDCB40-4F73-4191-AD41-C5B9998B22AB}" name="access" displayName="access" ref="J1:K10" totalsRowShown="0">
  <tableColumns count="2">
    <tableColumn id="1" xr3:uid="{BB344776-CA5E-4CD7-8EBE-E70D7C8C085A}" name="access"/>
    <tableColumn id="2" xr3:uid="{6EAA3198-9197-4927-8CD3-31C286A4918F}" name="access_id">
      <calculatedColumnFormula>ROW(access[[#This Row],[access]])-1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6CC203D-B7CC-4FFF-8F19-091AB18C109A}" name="result" displayName="result" ref="M1:N6" totalsRowShown="0">
  <tableColumns count="2">
    <tableColumn id="1" xr3:uid="{11ED46E4-99A6-455E-9029-7A97C42A8AE9}" name="result"/>
    <tableColumn id="2" xr3:uid="{4E935EBD-CF93-4E23-AFD5-A12226F2F742}" name="result_id" dataDxfId="3">
      <calculatedColumnFormula>ROW(result[[#This Row],[result]])-1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4509FBB-884F-45E2-AFA6-8A01EAA771B3}" name="surgeon" displayName="surgeon" ref="A16:B27" totalsRowShown="0">
  <sortState xmlns:xlrd2="http://schemas.microsoft.com/office/spreadsheetml/2017/richdata2" ref="A17:B27">
    <sortCondition ref="A16:A27"/>
  </sortState>
  <tableColumns count="2">
    <tableColumn id="1" xr3:uid="{BB1A2480-D34E-4D77-948A-752A9ECB2E2B}" name="surgeon"/>
    <tableColumn id="2" xr3:uid="{E9AA3932-4ED3-40BA-9B87-541F51F3E7B1}" name="employee_id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4666F79-04D3-471B-B81F-7498702C010E}" name="nurse" displayName="nurse" ref="A1:B14" totalsRowShown="0">
  <sortState xmlns:xlrd2="http://schemas.microsoft.com/office/spreadsheetml/2017/richdata2" ref="A2:B14">
    <sortCondition ref="A1:A14"/>
  </sortState>
  <tableColumns count="2">
    <tableColumn id="1" xr3:uid="{531B45A6-A09F-4736-901A-1B77CCF9FE6B}" name="nurse"/>
    <tableColumn id="2" xr3:uid="{2A31E6B0-0086-4E28-9E0E-B7E98106A016}" name="employee_id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AC8C2B9-D40F-4EDB-9D0D-21F3BEDEE586}" name="sten_loc" displayName="sten_loc" ref="G1:H19" totalsRowShown="0">
  <tableColumns count="2">
    <tableColumn id="1" xr3:uid="{052B921E-52B0-4181-A191-97B81DEBAD38}" name="sten_loc"/>
    <tableColumn id="2" xr3:uid="{B428B2DE-7949-42D7-A58F-3B2FAB7105BD}" name="sten_loc_id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FF53BBE-8DE7-4432-950E-BF47C16AF4CC}" name="method" displayName="method" ref="G24:H31" totalsRowShown="0" headerRowDxfId="2">
  <autoFilter ref="G24:H31" xr:uid="{6FF53BBE-8DE7-4432-950E-BF47C16AF4CC}"/>
  <tableColumns count="2">
    <tableColumn id="1" xr3:uid="{114C61EB-B78A-47AC-AAEE-D7D58217EE87}" name="method"/>
    <tableColumn id="2" xr3:uid="{5F2E042E-79C6-4705-A571-449B03FAD861}" name="method_id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9A1207C-E8B9-4120-8E5B-515939F29815}" name="disease" displayName="disease" ref="G33:H51" totalsRowShown="0">
  <autoFilter ref="G33:H51" xr:uid="{59A1207C-E8B9-4120-8E5B-515939F29815}"/>
  <tableColumns count="2">
    <tableColumn id="1" xr3:uid="{18903BA9-EE73-4D8F-B9CC-31F47A40139A}" name="disease"/>
    <tableColumn id="2" xr3:uid="{281C8DF0-FA07-42E7-8777-E608671BC6BC}" name="disease_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12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9.bin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/>
  </sheetPr>
  <dimension ref="A1:P131"/>
  <sheetViews>
    <sheetView tabSelected="1" zoomScale="80" zoomScaleNormal="80" workbookViewId="0">
      <pane ySplit="1" topLeftCell="A101" activePane="bottomLeft" state="frozen"/>
      <selection pane="bottomLeft" activeCell="E121" sqref="E121"/>
    </sheetView>
  </sheetViews>
  <sheetFormatPr defaultRowHeight="14.4" x14ac:dyDescent="0.3"/>
  <cols>
    <col min="1" max="1" width="10" style="12" bestFit="1" customWidth="1"/>
    <col min="2" max="2" width="13.44140625" style="34" bestFit="1" customWidth="1"/>
    <col min="3" max="3" width="11.109375" style="34" bestFit="1" customWidth="1"/>
    <col min="4" max="4" width="14.88671875" style="34" bestFit="1" customWidth="1"/>
    <col min="5" max="5" width="7.21875" style="34" bestFit="1" customWidth="1"/>
    <col min="6" max="6" width="13" style="43" bestFit="1" customWidth="1"/>
    <col min="7" max="7" width="15.21875" style="34" bestFit="1" customWidth="1"/>
    <col min="8" max="8" width="9.44140625" bestFit="1" customWidth="1"/>
    <col min="9" max="9" width="13.33203125" customWidth="1"/>
    <col min="10" max="10" width="11" customWidth="1"/>
    <col min="11" max="11" width="8.21875" customWidth="1"/>
    <col min="12" max="12" width="12" customWidth="1"/>
    <col min="13" max="13" width="11" customWidth="1"/>
    <col min="14" max="14" width="14.109375" customWidth="1"/>
    <col min="15" max="15" width="54.44140625" bestFit="1" customWidth="1"/>
    <col min="21" max="21" width="14" bestFit="1" customWidth="1"/>
  </cols>
  <sheetData>
    <row r="1" spans="1:16" x14ac:dyDescent="0.3">
      <c r="A1" s="3" t="s">
        <v>47</v>
      </c>
      <c r="B1" t="s">
        <v>1</v>
      </c>
      <c r="C1" t="s">
        <v>0</v>
      </c>
      <c r="D1" t="s">
        <v>2</v>
      </c>
      <c r="E1" t="s">
        <v>24</v>
      </c>
      <c r="F1" t="s">
        <v>3</v>
      </c>
      <c r="G1" t="s">
        <v>355</v>
      </c>
      <c r="H1" t="s">
        <v>257</v>
      </c>
      <c r="I1" s="10" t="s">
        <v>471</v>
      </c>
      <c r="J1" s="1" t="s">
        <v>6</v>
      </c>
      <c r="K1" s="1" t="s">
        <v>12</v>
      </c>
      <c r="L1" s="1" t="s">
        <v>13</v>
      </c>
      <c r="M1" s="1" t="s">
        <v>26</v>
      </c>
      <c r="N1" s="1" t="str">
        <f>LOWER("PRIMARY_KEY")</f>
        <v>primary_key</v>
      </c>
      <c r="O1" s="1" t="s">
        <v>7</v>
      </c>
      <c r="P1" s="3"/>
    </row>
    <row r="2" spans="1:16" x14ac:dyDescent="0.3">
      <c r="A2" s="35">
        <f t="shared" ref="A2:A7" si="0">ROW(A2)-1</f>
        <v>1</v>
      </c>
      <c r="B2" s="36" t="s">
        <v>264</v>
      </c>
      <c r="C2" s="36" t="s">
        <v>263</v>
      </c>
      <c r="D2" s="36" t="s">
        <v>265</v>
      </c>
      <c r="E2" s="37" t="s">
        <v>57</v>
      </c>
      <c r="F2" s="38">
        <v>21356</v>
      </c>
      <c r="G2" s="53" t="s">
        <v>723</v>
      </c>
      <c r="H2" s="36" t="str">
        <f>IF(COUNTIF(Patient_Log[SNILS],Patient_Log[[#This Row],[SNILS]])&gt;1,"True","False")</f>
        <v>False</v>
      </c>
      <c r="I2" s="50"/>
      <c r="J2" t="str" cm="1">
        <f t="array" ref="J2:J10">TRANSPOSE(Patient_Log[#Headers])</f>
        <v>patient_id</v>
      </c>
      <c r="K2" t="s">
        <v>172</v>
      </c>
      <c r="L2" t="s">
        <v>9</v>
      </c>
      <c r="M2" t="s">
        <v>27</v>
      </c>
      <c r="N2" t="s">
        <v>27</v>
      </c>
      <c r="O2" s="2" t="s">
        <v>62</v>
      </c>
      <c r="P2" s="3"/>
    </row>
    <row r="3" spans="1:16" x14ac:dyDescent="0.3">
      <c r="A3" s="35">
        <f t="shared" si="0"/>
        <v>2</v>
      </c>
      <c r="B3" s="39" t="s">
        <v>324</v>
      </c>
      <c r="C3" s="39" t="s">
        <v>267</v>
      </c>
      <c r="D3" s="39" t="s">
        <v>268</v>
      </c>
      <c r="E3" s="40" t="s">
        <v>57</v>
      </c>
      <c r="F3" s="41">
        <v>28693</v>
      </c>
      <c r="G3" s="53" t="s">
        <v>726</v>
      </c>
      <c r="H3" s="39" t="str">
        <f>IF(COUNTIF(Patient_Log[SNILS],Patient_Log[[#This Row],[SNILS]])&gt;1,"True","False")</f>
        <v>False</v>
      </c>
      <c r="I3" s="50"/>
      <c r="J3" s="8" t="str">
        <v>last_name</v>
      </c>
      <c r="K3" t="s">
        <v>14</v>
      </c>
      <c r="L3" t="s">
        <v>11</v>
      </c>
      <c r="M3" t="s">
        <v>27</v>
      </c>
      <c r="N3" t="s">
        <v>28</v>
      </c>
      <c r="O3" s="2" t="s">
        <v>18</v>
      </c>
      <c r="P3" s="3"/>
    </row>
    <row r="4" spans="1:16" x14ac:dyDescent="0.3">
      <c r="A4" s="42">
        <f t="shared" si="0"/>
        <v>3</v>
      </c>
      <c r="B4" s="39" t="s">
        <v>325</v>
      </c>
      <c r="C4" s="39" t="s">
        <v>287</v>
      </c>
      <c r="D4" s="39" t="s">
        <v>286</v>
      </c>
      <c r="E4" s="40" t="s">
        <v>57</v>
      </c>
      <c r="F4" s="41">
        <v>21032</v>
      </c>
      <c r="G4" s="53" t="s">
        <v>727</v>
      </c>
      <c r="H4" s="39" t="str">
        <f>IF(COUNTIF(Patient_Log[SNILS],Patient_Log[[#This Row],[SNILS]])&gt;1,"True","False")</f>
        <v>False</v>
      </c>
      <c r="I4" s="50"/>
      <c r="J4" t="str">
        <v>first_name</v>
      </c>
      <c r="K4" t="s">
        <v>14</v>
      </c>
      <c r="L4" t="s">
        <v>10</v>
      </c>
      <c r="M4" t="s">
        <v>27</v>
      </c>
      <c r="N4" t="s">
        <v>28</v>
      </c>
      <c r="O4" s="2" t="s">
        <v>19</v>
      </c>
      <c r="P4" s="3"/>
    </row>
    <row r="5" spans="1:16" x14ac:dyDescent="0.3">
      <c r="A5" s="42">
        <f t="shared" si="0"/>
        <v>4</v>
      </c>
      <c r="B5" s="39" t="s">
        <v>289</v>
      </c>
      <c r="C5" s="39" t="s">
        <v>290</v>
      </c>
      <c r="D5" s="39" t="s">
        <v>291</v>
      </c>
      <c r="E5" s="40" t="s">
        <v>58</v>
      </c>
      <c r="F5" s="41">
        <v>22777</v>
      </c>
      <c r="G5" s="53" t="s">
        <v>728</v>
      </c>
      <c r="H5" s="39" t="str">
        <f>IF(COUNTIF(Patient_Log[SNILS],Patient_Log[[#This Row],[SNILS]])&gt;1,"True","False")</f>
        <v>False</v>
      </c>
      <c r="I5" s="50"/>
      <c r="J5" t="str">
        <v>middle_name</v>
      </c>
      <c r="K5" t="s">
        <v>14</v>
      </c>
      <c r="L5" t="s">
        <v>10</v>
      </c>
      <c r="M5" t="s">
        <v>28</v>
      </c>
      <c r="N5" t="s">
        <v>28</v>
      </c>
      <c r="O5" s="2" t="s">
        <v>20</v>
      </c>
      <c r="P5" s="3"/>
    </row>
    <row r="6" spans="1:16" x14ac:dyDescent="0.3">
      <c r="A6" s="42">
        <f t="shared" si="0"/>
        <v>5</v>
      </c>
      <c r="B6" s="39" t="s">
        <v>293</v>
      </c>
      <c r="C6" s="39" t="s">
        <v>294</v>
      </c>
      <c r="D6" s="39" t="s">
        <v>295</v>
      </c>
      <c r="E6" s="40" t="s">
        <v>58</v>
      </c>
      <c r="F6" s="41">
        <v>19373</v>
      </c>
      <c r="G6" s="53" t="s">
        <v>729</v>
      </c>
      <c r="H6" s="39" t="str">
        <f>IF(COUNTIF(Patient_Log[SNILS],Patient_Log[[#This Row],[SNILS]])&gt;1,"True","False")</f>
        <v>False</v>
      </c>
      <c r="I6" s="50"/>
      <c r="J6" t="str">
        <v>gender</v>
      </c>
      <c r="K6" t="s">
        <v>8</v>
      </c>
      <c r="L6" t="s">
        <v>15</v>
      </c>
      <c r="M6" t="s">
        <v>27</v>
      </c>
      <c r="N6" t="s">
        <v>28</v>
      </c>
      <c r="O6" s="2" t="s">
        <v>46</v>
      </c>
      <c r="P6" s="3"/>
    </row>
    <row r="7" spans="1:16" x14ac:dyDescent="0.3">
      <c r="A7" s="42">
        <f t="shared" si="0"/>
        <v>6</v>
      </c>
      <c r="B7" s="39" t="s">
        <v>297</v>
      </c>
      <c r="C7" s="39" t="s">
        <v>298</v>
      </c>
      <c r="D7" s="39" t="s">
        <v>299</v>
      </c>
      <c r="E7" s="40" t="s">
        <v>57</v>
      </c>
      <c r="F7" s="41">
        <v>22582</v>
      </c>
      <c r="G7" s="53" t="s">
        <v>730</v>
      </c>
      <c r="H7" s="39" t="str">
        <f>IF(COUNTIF(Patient_Log[SNILS],Patient_Log[[#This Row],[SNILS]])&gt;1,"True","False")</f>
        <v>False</v>
      </c>
      <c r="I7" s="50"/>
      <c r="J7" t="str">
        <v>date_of_birth</v>
      </c>
      <c r="K7" t="s">
        <v>5</v>
      </c>
      <c r="L7" t="s">
        <v>5</v>
      </c>
      <c r="M7" t="s">
        <v>27</v>
      </c>
      <c r="N7" t="s">
        <v>28</v>
      </c>
      <c r="O7" s="2" t="s">
        <v>21</v>
      </c>
      <c r="P7" s="3"/>
    </row>
    <row r="8" spans="1:16" x14ac:dyDescent="0.3">
      <c r="A8" s="42">
        <f t="shared" ref="A8:A13" si="1">ROW(A8)-1</f>
        <v>7</v>
      </c>
      <c r="B8" s="39" t="s">
        <v>314</v>
      </c>
      <c r="C8" s="39" t="s">
        <v>315</v>
      </c>
      <c r="D8" s="39" t="s">
        <v>291</v>
      </c>
      <c r="E8" s="40" t="s">
        <v>58</v>
      </c>
      <c r="F8" s="41">
        <v>26382</v>
      </c>
      <c r="G8" s="53" t="s">
        <v>731</v>
      </c>
      <c r="H8" s="39" t="str">
        <f>IF(COUNTIF(Patient_Log[SNILS],Patient_Log[[#This Row],[SNILS]])&gt;1,"True","False")</f>
        <v>False</v>
      </c>
      <c r="I8" s="50"/>
      <c r="J8" t="str">
        <v>SNILS</v>
      </c>
      <c r="K8" t="s">
        <v>14</v>
      </c>
      <c r="L8" t="s">
        <v>261</v>
      </c>
      <c r="M8" t="s">
        <v>27</v>
      </c>
      <c r="N8" t="s">
        <v>28</v>
      </c>
      <c r="O8" s="2" t="s">
        <v>262</v>
      </c>
      <c r="P8" s="3"/>
    </row>
    <row r="9" spans="1:16" x14ac:dyDescent="0.3">
      <c r="A9" s="42">
        <f t="shared" si="1"/>
        <v>8</v>
      </c>
      <c r="B9" s="39" t="s">
        <v>317</v>
      </c>
      <c r="C9" s="39" t="s">
        <v>318</v>
      </c>
      <c r="D9" s="39" t="s">
        <v>319</v>
      </c>
      <c r="E9" s="40" t="s">
        <v>58</v>
      </c>
      <c r="F9" s="41">
        <v>21334</v>
      </c>
      <c r="G9" s="53" t="s">
        <v>732</v>
      </c>
      <c r="H9" s="39" t="str">
        <f>IF(COUNTIF(Patient_Log[SNILS],Patient_Log[[#This Row],[SNILS]])&gt;1,"True","False")</f>
        <v>False</v>
      </c>
      <c r="I9" s="50"/>
      <c r="J9" t="str">
        <v>Duplicate</v>
      </c>
      <c r="K9" t="s">
        <v>258</v>
      </c>
      <c r="L9" t="s">
        <v>258</v>
      </c>
      <c r="M9" t="s">
        <v>27</v>
      </c>
      <c r="N9" t="s">
        <v>28</v>
      </c>
      <c r="O9" s="2" t="s">
        <v>259</v>
      </c>
      <c r="P9" s="3"/>
    </row>
    <row r="10" spans="1:16" x14ac:dyDescent="0.3">
      <c r="A10" s="42">
        <f t="shared" si="1"/>
        <v>9</v>
      </c>
      <c r="B10" s="39" t="s">
        <v>321</v>
      </c>
      <c r="C10" s="39" t="s">
        <v>290</v>
      </c>
      <c r="D10" s="39" t="s">
        <v>322</v>
      </c>
      <c r="E10" s="40" t="s">
        <v>58</v>
      </c>
      <c r="F10" s="41">
        <v>20493</v>
      </c>
      <c r="G10" s="53" t="s">
        <v>733</v>
      </c>
      <c r="H10" s="39" t="str">
        <f>IF(COUNTIF(Patient_Log[SNILS],Patient_Log[[#This Row],[SNILS]])&gt;1,"True","False")</f>
        <v>False</v>
      </c>
      <c r="I10" s="50"/>
      <c r="J10" t="str">
        <v>Doc</v>
      </c>
      <c r="K10" t="s">
        <v>14</v>
      </c>
      <c r="L10" t="s">
        <v>10</v>
      </c>
      <c r="M10" t="s">
        <v>28</v>
      </c>
      <c r="N10" t="s">
        <v>28</v>
      </c>
      <c r="O10" s="2" t="s">
        <v>472</v>
      </c>
      <c r="P10" s="3"/>
    </row>
    <row r="11" spans="1:16" x14ac:dyDescent="0.3">
      <c r="A11" s="42">
        <f t="shared" si="1"/>
        <v>10</v>
      </c>
      <c r="B11" s="39" t="s">
        <v>326</v>
      </c>
      <c r="C11" s="39" t="s">
        <v>327</v>
      </c>
      <c r="D11" s="39" t="s">
        <v>328</v>
      </c>
      <c r="E11" s="40" t="s">
        <v>57</v>
      </c>
      <c r="F11" s="41">
        <v>27991</v>
      </c>
      <c r="G11" s="53" t="s">
        <v>734</v>
      </c>
      <c r="H11" s="39" t="str">
        <f>IF(COUNTIF(Patient_Log[SNILS],Patient_Log[[#This Row],[SNILS]])&gt;1,"True","False")</f>
        <v>False</v>
      </c>
      <c r="I11" s="50"/>
      <c r="P11" s="3"/>
    </row>
    <row r="12" spans="1:16" x14ac:dyDescent="0.3">
      <c r="A12" s="42">
        <f t="shared" si="1"/>
        <v>11</v>
      </c>
      <c r="B12" s="39" t="s">
        <v>330</v>
      </c>
      <c r="C12" s="39" t="s">
        <v>327</v>
      </c>
      <c r="D12" s="39" t="s">
        <v>331</v>
      </c>
      <c r="E12" s="40" t="s">
        <v>57</v>
      </c>
      <c r="F12" s="41">
        <v>27581</v>
      </c>
      <c r="G12" s="53">
        <v>10508624627</v>
      </c>
      <c r="H12" s="39" t="str">
        <f>IF(COUNTIF(Patient_Log[SNILS],Patient_Log[[#This Row],[SNILS]])&gt;1,"True","False")</f>
        <v>False</v>
      </c>
      <c r="I12" s="50"/>
      <c r="O12" s="2"/>
      <c r="P12" s="3"/>
    </row>
    <row r="13" spans="1:16" x14ac:dyDescent="0.3">
      <c r="A13" s="42">
        <f t="shared" si="1"/>
        <v>12</v>
      </c>
      <c r="B13" s="39" t="s">
        <v>333</v>
      </c>
      <c r="C13" s="39" t="s">
        <v>334</v>
      </c>
      <c r="D13" s="39" t="s">
        <v>335</v>
      </c>
      <c r="E13" s="40" t="s">
        <v>57</v>
      </c>
      <c r="F13" s="41">
        <v>29959</v>
      </c>
      <c r="G13" s="54" t="s">
        <v>735</v>
      </c>
      <c r="H13" s="39" t="str">
        <f>IF(COUNTIF(Patient_Log[SNILS],Patient_Log[[#This Row],[SNILS]])&gt;1,"True","False")</f>
        <v>False</v>
      </c>
      <c r="I13" s="50"/>
      <c r="O13" s="2"/>
      <c r="P13" s="3"/>
    </row>
    <row r="14" spans="1:16" x14ac:dyDescent="0.3">
      <c r="A14" s="42">
        <f t="shared" ref="A14:A19" si="2">ROW(A14)-1</f>
        <v>13</v>
      </c>
      <c r="B14" s="39" t="s">
        <v>343</v>
      </c>
      <c r="C14" s="39" t="s">
        <v>344</v>
      </c>
      <c r="D14" s="39" t="s">
        <v>345</v>
      </c>
      <c r="E14" s="40" t="s">
        <v>57</v>
      </c>
      <c r="F14" s="41">
        <v>27234</v>
      </c>
      <c r="G14" s="54" t="s">
        <v>736</v>
      </c>
      <c r="H14" s="39" t="str">
        <f>IF(COUNTIF(Patient_Log[SNILS],Patient_Log[[#This Row],[SNILS]])&gt;1,"True","False")</f>
        <v>False</v>
      </c>
      <c r="I14" s="50"/>
      <c r="P14" s="3"/>
    </row>
    <row r="15" spans="1:16" x14ac:dyDescent="0.3">
      <c r="A15" s="42">
        <f t="shared" si="2"/>
        <v>14</v>
      </c>
      <c r="B15" s="39" t="s">
        <v>348</v>
      </c>
      <c r="C15" s="39" t="s">
        <v>349</v>
      </c>
      <c r="D15" s="39" t="s">
        <v>350</v>
      </c>
      <c r="E15" s="40" t="s">
        <v>58</v>
      </c>
      <c r="F15" s="41">
        <v>20290</v>
      </c>
      <c r="G15" s="54">
        <v>15847136088</v>
      </c>
      <c r="H15" s="39" t="str">
        <f>IF(COUNTIF(Patient_Log[SNILS],Patient_Log[[#This Row],[SNILS]])&gt;1,"True","False")</f>
        <v>False</v>
      </c>
      <c r="I15" s="50"/>
      <c r="J15" s="25"/>
      <c r="K15" s="25"/>
      <c r="L15" s="25"/>
      <c r="P15" s="3"/>
    </row>
    <row r="16" spans="1:16" x14ac:dyDescent="0.3">
      <c r="A16" s="42">
        <f t="shared" si="2"/>
        <v>15</v>
      </c>
      <c r="B16" s="39" t="s">
        <v>356</v>
      </c>
      <c r="C16" s="39" t="s">
        <v>357</v>
      </c>
      <c r="D16" s="39" t="s">
        <v>358</v>
      </c>
      <c r="E16" s="40" t="s">
        <v>58</v>
      </c>
      <c r="F16" s="41">
        <v>22422</v>
      </c>
      <c r="G16" s="54" t="s">
        <v>737</v>
      </c>
      <c r="H16" s="39" t="str">
        <f>IF(COUNTIF(Patient_Log[SNILS],Patient_Log[[#This Row],[SNILS]])&gt;1,"True","False")</f>
        <v>False</v>
      </c>
      <c r="I16" s="50"/>
      <c r="J16" s="11"/>
      <c r="K16" s="10"/>
      <c r="L16" s="10"/>
      <c r="P16" s="3"/>
    </row>
    <row r="17" spans="1:16" x14ac:dyDescent="0.3">
      <c r="A17" s="42">
        <f t="shared" si="2"/>
        <v>16</v>
      </c>
      <c r="B17" s="39" t="s">
        <v>360</v>
      </c>
      <c r="C17" s="39" t="s">
        <v>361</v>
      </c>
      <c r="D17" s="39" t="s">
        <v>362</v>
      </c>
      <c r="E17" s="40" t="s">
        <v>58</v>
      </c>
      <c r="F17" s="41">
        <v>23708</v>
      </c>
      <c r="G17" s="54" t="s">
        <v>738</v>
      </c>
      <c r="H17" s="39" t="str">
        <f>IF(COUNTIF(Patient_Log[SNILS],Patient_Log[[#This Row],[SNILS]])&gt;1,"True","False")</f>
        <v>False</v>
      </c>
      <c r="I17" s="50"/>
      <c r="K17" s="10"/>
      <c r="L17" s="10"/>
      <c r="P17" s="3"/>
    </row>
    <row r="18" spans="1:16" x14ac:dyDescent="0.3">
      <c r="A18" s="42">
        <f t="shared" si="2"/>
        <v>17</v>
      </c>
      <c r="B18" s="39" t="s">
        <v>376</v>
      </c>
      <c r="C18" s="39" t="s">
        <v>377</v>
      </c>
      <c r="D18" s="39" t="s">
        <v>286</v>
      </c>
      <c r="E18" s="40" t="s">
        <v>57</v>
      </c>
      <c r="F18" s="41">
        <v>22947</v>
      </c>
      <c r="G18" s="54" t="s">
        <v>724</v>
      </c>
      <c r="H18" s="39" t="str">
        <f>IF(COUNTIF(Patient_Log[SNILS],Patient_Log[[#This Row],[SNILS]])&gt;1,"True","False")</f>
        <v>False</v>
      </c>
      <c r="I18" s="50"/>
      <c r="K18" s="10"/>
      <c r="L18" s="10"/>
      <c r="P18" s="3"/>
    </row>
    <row r="19" spans="1:16" x14ac:dyDescent="0.3">
      <c r="A19" s="42">
        <f t="shared" si="2"/>
        <v>18</v>
      </c>
      <c r="B19" s="39" t="s">
        <v>380</v>
      </c>
      <c r="C19" s="39" t="s">
        <v>381</v>
      </c>
      <c r="D19" s="39" t="s">
        <v>286</v>
      </c>
      <c r="E19" s="40" t="s">
        <v>57</v>
      </c>
      <c r="F19" s="41">
        <v>28751</v>
      </c>
      <c r="G19" s="54" t="s">
        <v>739</v>
      </c>
      <c r="H19" s="39" t="str">
        <f>IF(COUNTIF(Patient_Log[SNILS],Patient_Log[[#This Row],[SNILS]])&gt;1,"True","False")</f>
        <v>False</v>
      </c>
      <c r="I19" s="50"/>
      <c r="K19" s="10"/>
      <c r="L19" s="10"/>
      <c r="N19" s="2"/>
      <c r="P19" s="3"/>
    </row>
    <row r="20" spans="1:16" x14ac:dyDescent="0.3">
      <c r="A20" s="42">
        <f t="shared" ref="A20:A25" si="3">ROW(A20)-1</f>
        <v>19</v>
      </c>
      <c r="B20" s="39" t="s">
        <v>383</v>
      </c>
      <c r="C20" s="39" t="s">
        <v>384</v>
      </c>
      <c r="D20" s="39" t="s">
        <v>385</v>
      </c>
      <c r="E20" s="40" t="s">
        <v>57</v>
      </c>
      <c r="F20" s="41">
        <v>20471</v>
      </c>
      <c r="G20" s="54" t="s">
        <v>740</v>
      </c>
      <c r="H20" s="39" t="str">
        <f>IF(COUNTIF(Patient_Log[SNILS],Patient_Log[[#This Row],[SNILS]])&gt;1,"True","False")</f>
        <v>False</v>
      </c>
      <c r="I20" s="50"/>
      <c r="K20" s="10"/>
      <c r="L20" s="10"/>
      <c r="P20" s="3"/>
    </row>
    <row r="21" spans="1:16" x14ac:dyDescent="0.3">
      <c r="A21" s="42">
        <f t="shared" si="3"/>
        <v>20</v>
      </c>
      <c r="B21" s="39" t="s">
        <v>388</v>
      </c>
      <c r="C21" s="39" t="s">
        <v>334</v>
      </c>
      <c r="D21" s="39" t="s">
        <v>389</v>
      </c>
      <c r="E21" s="40" t="s">
        <v>57</v>
      </c>
      <c r="F21" s="41">
        <v>19312</v>
      </c>
      <c r="G21" s="54" t="s">
        <v>741</v>
      </c>
      <c r="H21" s="39" t="str">
        <f>IF(COUNTIF(Patient_Log[SNILS],Patient_Log[[#This Row],[SNILS]])&gt;1,"True","False")</f>
        <v>False</v>
      </c>
      <c r="I21" s="50"/>
      <c r="K21" s="10"/>
      <c r="L21" s="10"/>
    </row>
    <row r="22" spans="1:16" x14ac:dyDescent="0.3">
      <c r="A22" s="42">
        <f t="shared" si="3"/>
        <v>21</v>
      </c>
      <c r="B22" s="39" t="s">
        <v>391</v>
      </c>
      <c r="C22" s="39" t="s">
        <v>392</v>
      </c>
      <c r="D22" s="39" t="s">
        <v>393</v>
      </c>
      <c r="E22" s="40" t="s">
        <v>57</v>
      </c>
      <c r="F22" s="41">
        <v>11096</v>
      </c>
      <c r="G22" s="54" t="s">
        <v>742</v>
      </c>
      <c r="H22" s="39" t="str">
        <f>IF(COUNTIF(Patient_Log[SNILS],Patient_Log[[#This Row],[SNILS]])&gt;1,"True","False")</f>
        <v>False</v>
      </c>
      <c r="I22" s="50"/>
    </row>
    <row r="23" spans="1:16" x14ac:dyDescent="0.3">
      <c r="A23" s="42">
        <f t="shared" si="3"/>
        <v>22</v>
      </c>
      <c r="B23" s="39" t="s">
        <v>399</v>
      </c>
      <c r="C23" s="39" t="s">
        <v>384</v>
      </c>
      <c r="D23" s="39" t="s">
        <v>299</v>
      </c>
      <c r="E23" s="40" t="s">
        <v>57</v>
      </c>
      <c r="F23" s="41">
        <v>22628</v>
      </c>
      <c r="G23" s="54" t="s">
        <v>743</v>
      </c>
      <c r="H23" s="39" t="str">
        <f>IF(COUNTIF(Patient_Log[SNILS],Patient_Log[[#This Row],[SNILS]])&gt;1,"True","False")</f>
        <v>False</v>
      </c>
      <c r="I23" s="50"/>
    </row>
    <row r="24" spans="1:16" x14ac:dyDescent="0.3">
      <c r="A24" s="42">
        <f t="shared" si="3"/>
        <v>23</v>
      </c>
      <c r="B24" s="39" t="s">
        <v>402</v>
      </c>
      <c r="C24" s="39" t="s">
        <v>403</v>
      </c>
      <c r="D24" s="39" t="s">
        <v>299</v>
      </c>
      <c r="E24" s="40" t="s">
        <v>57</v>
      </c>
      <c r="F24" s="41">
        <v>19382</v>
      </c>
      <c r="G24" s="54" t="s">
        <v>744</v>
      </c>
      <c r="H24" s="39" t="str">
        <f>IF(COUNTIF(Patient_Log[SNILS],Patient_Log[[#This Row],[SNILS]])&gt;1,"True","False")</f>
        <v>False</v>
      </c>
      <c r="I24" s="50"/>
    </row>
    <row r="25" spans="1:16" x14ac:dyDescent="0.3">
      <c r="A25" s="42">
        <f t="shared" si="3"/>
        <v>24</v>
      </c>
      <c r="B25" s="39" t="s">
        <v>406</v>
      </c>
      <c r="C25" s="39" t="s">
        <v>407</v>
      </c>
      <c r="D25" s="39" t="s">
        <v>408</v>
      </c>
      <c r="E25" s="40" t="s">
        <v>57</v>
      </c>
      <c r="F25" s="41">
        <v>22920</v>
      </c>
      <c r="G25" s="54">
        <v>15372932676</v>
      </c>
      <c r="H25" s="39" t="str">
        <f>IF(COUNTIF(Patient_Log[SNILS],Patient_Log[[#This Row],[SNILS]])&gt;1,"True","False")</f>
        <v>False</v>
      </c>
      <c r="I25" s="50"/>
    </row>
    <row r="26" spans="1:16" x14ac:dyDescent="0.3">
      <c r="A26" s="42">
        <f t="shared" ref="A26:A31" si="4">ROW(A26)-1</f>
        <v>25</v>
      </c>
      <c r="B26" s="39" t="s">
        <v>411</v>
      </c>
      <c r="C26" s="39" t="s">
        <v>318</v>
      </c>
      <c r="D26" s="39" t="s">
        <v>295</v>
      </c>
      <c r="E26" s="40" t="s">
        <v>58</v>
      </c>
      <c r="F26" s="41">
        <v>14559</v>
      </c>
      <c r="G26" s="54" t="s">
        <v>745</v>
      </c>
      <c r="H26" s="39" t="str">
        <f>IF(COUNTIF(Patient_Log[SNILS],Patient_Log[[#This Row],[SNILS]])&gt;1,"True","False")</f>
        <v>False</v>
      </c>
      <c r="I26" s="50"/>
    </row>
    <row r="27" spans="1:16" x14ac:dyDescent="0.3">
      <c r="A27" s="42">
        <f t="shared" si="4"/>
        <v>26</v>
      </c>
      <c r="B27" s="39" t="s">
        <v>413</v>
      </c>
      <c r="C27" s="39" t="s">
        <v>344</v>
      </c>
      <c r="D27" s="39" t="s">
        <v>414</v>
      </c>
      <c r="E27" s="40" t="s">
        <v>57</v>
      </c>
      <c r="F27" s="41">
        <v>24274</v>
      </c>
      <c r="G27" s="54" t="s">
        <v>746</v>
      </c>
      <c r="H27" s="39" t="str">
        <f>IF(COUNTIF(Patient_Log[SNILS],Patient_Log[[#This Row],[SNILS]])&gt;1,"True","False")</f>
        <v>False</v>
      </c>
      <c r="I27" s="50"/>
    </row>
    <row r="28" spans="1:16" x14ac:dyDescent="0.3">
      <c r="A28" s="42">
        <f t="shared" si="4"/>
        <v>27</v>
      </c>
      <c r="B28" s="39" t="s">
        <v>417</v>
      </c>
      <c r="C28" s="39" t="s">
        <v>315</v>
      </c>
      <c r="D28" s="39" t="s">
        <v>319</v>
      </c>
      <c r="E28" s="40" t="s">
        <v>58</v>
      </c>
      <c r="F28" s="41">
        <v>18979</v>
      </c>
      <c r="G28" s="54" t="s">
        <v>747</v>
      </c>
      <c r="H28" s="39" t="str">
        <f>IF(COUNTIF(Patient_Log[SNILS],Patient_Log[[#This Row],[SNILS]])&gt;1,"True","False")</f>
        <v>False</v>
      </c>
      <c r="I28" s="50"/>
    </row>
    <row r="29" spans="1:16" x14ac:dyDescent="0.3">
      <c r="A29" s="42">
        <f t="shared" si="4"/>
        <v>28</v>
      </c>
      <c r="B29" s="39" t="s">
        <v>420</v>
      </c>
      <c r="C29" s="39" t="s">
        <v>421</v>
      </c>
      <c r="D29" s="39" t="s">
        <v>422</v>
      </c>
      <c r="E29" s="40" t="s">
        <v>58</v>
      </c>
      <c r="F29" s="41">
        <v>19925</v>
      </c>
      <c r="G29" s="54">
        <v>11259940760</v>
      </c>
      <c r="H29" s="39" t="str">
        <f>IF(COUNTIF(Patient_Log[SNILS],Patient_Log[[#This Row],[SNILS]])&gt;1,"True","False")</f>
        <v>False</v>
      </c>
      <c r="I29" s="50"/>
    </row>
    <row r="30" spans="1:16" x14ac:dyDescent="0.3">
      <c r="A30" s="42">
        <f t="shared" si="4"/>
        <v>29</v>
      </c>
      <c r="B30" s="39" t="s">
        <v>424</v>
      </c>
      <c r="C30" s="39" t="s">
        <v>425</v>
      </c>
      <c r="D30" s="39" t="s">
        <v>426</v>
      </c>
      <c r="E30" s="40" t="s">
        <v>57</v>
      </c>
      <c r="F30" s="41">
        <v>27075</v>
      </c>
      <c r="G30" s="54" t="s">
        <v>748</v>
      </c>
      <c r="H30" s="39" t="str">
        <f>IF(COUNTIF(Patient_Log[SNILS],Patient_Log[[#This Row],[SNILS]])&gt;1,"True","False")</f>
        <v>False</v>
      </c>
      <c r="I30" s="50"/>
    </row>
    <row r="31" spans="1:16" x14ac:dyDescent="0.3">
      <c r="A31" s="42">
        <f t="shared" si="4"/>
        <v>30</v>
      </c>
      <c r="B31" s="39" t="s">
        <v>429</v>
      </c>
      <c r="C31" s="39" t="s">
        <v>430</v>
      </c>
      <c r="D31" s="39" t="s">
        <v>431</v>
      </c>
      <c r="E31" s="40" t="s">
        <v>57</v>
      </c>
      <c r="F31" s="41">
        <v>19438</v>
      </c>
      <c r="G31" s="54" t="s">
        <v>749</v>
      </c>
      <c r="H31" s="39" t="str">
        <f>IF(COUNTIF(Patient_Log[SNILS],Patient_Log[[#This Row],[SNILS]])&gt;1,"True","False")</f>
        <v>False</v>
      </c>
      <c r="I31" s="50"/>
    </row>
    <row r="32" spans="1:16" x14ac:dyDescent="0.3">
      <c r="A32" s="42">
        <f t="shared" ref="A32:A39" si="5">ROW(A32)-1</f>
        <v>31</v>
      </c>
      <c r="B32" s="39" t="s">
        <v>434</v>
      </c>
      <c r="C32" s="39" t="s">
        <v>435</v>
      </c>
      <c r="D32" s="39" t="s">
        <v>436</v>
      </c>
      <c r="E32" s="40" t="s">
        <v>58</v>
      </c>
      <c r="F32" s="41">
        <v>17115</v>
      </c>
      <c r="G32" s="54" t="s">
        <v>725</v>
      </c>
      <c r="H32" s="39" t="str">
        <f>IF(COUNTIF(Patient_Log[SNILS],Patient_Log[[#This Row],[SNILS]])&gt;1,"True","False")</f>
        <v>False</v>
      </c>
      <c r="I32" s="50"/>
    </row>
    <row r="33" spans="1:9" x14ac:dyDescent="0.3">
      <c r="A33" s="42">
        <f t="shared" si="5"/>
        <v>32</v>
      </c>
      <c r="B33" s="39" t="s">
        <v>439</v>
      </c>
      <c r="C33" s="39" t="s">
        <v>440</v>
      </c>
      <c r="D33" s="39" t="s">
        <v>441</v>
      </c>
      <c r="E33" s="40" t="s">
        <v>58</v>
      </c>
      <c r="F33" s="41">
        <v>16852</v>
      </c>
      <c r="G33" s="54" t="s">
        <v>750</v>
      </c>
      <c r="H33" s="39" t="str">
        <f>IF(COUNTIF(Patient_Log[SNILS],Patient_Log[[#This Row],[SNILS]])&gt;1,"True","False")</f>
        <v>False</v>
      </c>
      <c r="I33" s="50"/>
    </row>
    <row r="34" spans="1:9" x14ac:dyDescent="0.3">
      <c r="A34" s="42">
        <f t="shared" si="5"/>
        <v>33</v>
      </c>
      <c r="B34" s="39" t="s">
        <v>443</v>
      </c>
      <c r="C34" s="39" t="s">
        <v>444</v>
      </c>
      <c r="D34" s="39" t="s">
        <v>445</v>
      </c>
      <c r="E34" s="40" t="s">
        <v>57</v>
      </c>
      <c r="F34" s="41">
        <v>29491</v>
      </c>
      <c r="G34" s="54" t="s">
        <v>751</v>
      </c>
      <c r="H34" s="39" t="str">
        <f>IF(COUNTIF(Patient_Log[SNILS],Patient_Log[[#This Row],[SNILS]])&gt;1,"True","False")</f>
        <v>False</v>
      </c>
      <c r="I34" s="50"/>
    </row>
    <row r="35" spans="1:9" x14ac:dyDescent="0.3">
      <c r="A35" s="42">
        <f t="shared" si="5"/>
        <v>34</v>
      </c>
      <c r="B35" s="39" t="s">
        <v>343</v>
      </c>
      <c r="C35" s="39" t="s">
        <v>447</v>
      </c>
      <c r="D35" s="39" t="s">
        <v>448</v>
      </c>
      <c r="E35" s="40" t="s">
        <v>57</v>
      </c>
      <c r="F35" s="41">
        <v>22939</v>
      </c>
      <c r="G35" s="54" t="s">
        <v>752</v>
      </c>
      <c r="H35" s="39" t="str">
        <f>IF(COUNTIF(Patient_Log[SNILS],Patient_Log[[#This Row],[SNILS]])&gt;1,"True","False")</f>
        <v>False</v>
      </c>
      <c r="I35" s="50"/>
    </row>
    <row r="36" spans="1:9" x14ac:dyDescent="0.3">
      <c r="A36" s="42">
        <f t="shared" si="5"/>
        <v>35</v>
      </c>
      <c r="B36" s="39" t="s">
        <v>450</v>
      </c>
      <c r="C36" s="39" t="s">
        <v>344</v>
      </c>
      <c r="D36" s="39" t="s">
        <v>451</v>
      </c>
      <c r="E36" s="40" t="s">
        <v>57</v>
      </c>
      <c r="F36" s="41">
        <v>23461</v>
      </c>
      <c r="G36" s="54" t="s">
        <v>753</v>
      </c>
      <c r="H36" s="39" t="str">
        <f>IF(COUNTIF(Patient_Log[SNILS],Patient_Log[[#This Row],[SNILS]])&gt;1,"True","False")</f>
        <v>False</v>
      </c>
      <c r="I36" s="50"/>
    </row>
    <row r="37" spans="1:9" x14ac:dyDescent="0.3">
      <c r="A37" s="42">
        <f t="shared" si="5"/>
        <v>36</v>
      </c>
      <c r="B37" s="39" t="s">
        <v>453</v>
      </c>
      <c r="C37" s="39" t="s">
        <v>344</v>
      </c>
      <c r="D37" s="39" t="s">
        <v>451</v>
      </c>
      <c r="E37" s="40" t="s">
        <v>57</v>
      </c>
      <c r="F37" s="41">
        <v>24512</v>
      </c>
      <c r="G37" s="54" t="s">
        <v>754</v>
      </c>
      <c r="H37" s="39" t="str">
        <f>IF(COUNTIF(Patient_Log[SNILS],Patient_Log[[#This Row],[SNILS]])&gt;1,"True","False")</f>
        <v>False</v>
      </c>
      <c r="I37" s="50"/>
    </row>
    <row r="38" spans="1:9" x14ac:dyDescent="0.3">
      <c r="A38" s="42">
        <f t="shared" si="5"/>
        <v>37</v>
      </c>
      <c r="B38" s="39" t="s">
        <v>456</v>
      </c>
      <c r="C38" s="39" t="s">
        <v>435</v>
      </c>
      <c r="D38" s="39" t="s">
        <v>457</v>
      </c>
      <c r="E38" s="40" t="s">
        <v>58</v>
      </c>
      <c r="F38" s="41">
        <v>21726</v>
      </c>
      <c r="G38" s="54" t="s">
        <v>755</v>
      </c>
      <c r="H38" s="39" t="str">
        <f>IF(COUNTIF(Patient_Log[SNILS],Patient_Log[[#This Row],[SNILS]])&gt;1,"True","False")</f>
        <v>False</v>
      </c>
      <c r="I38" s="50"/>
    </row>
    <row r="39" spans="1:9" x14ac:dyDescent="0.3">
      <c r="A39" s="42">
        <f t="shared" si="5"/>
        <v>38</v>
      </c>
      <c r="B39" s="39" t="s">
        <v>459</v>
      </c>
      <c r="C39" s="39" t="s">
        <v>460</v>
      </c>
      <c r="D39" s="39" t="s">
        <v>461</v>
      </c>
      <c r="E39" s="40" t="s">
        <v>58</v>
      </c>
      <c r="F39" s="41">
        <v>19767</v>
      </c>
      <c r="G39" s="54" t="s">
        <v>756</v>
      </c>
      <c r="H39" s="39" t="str">
        <f>IF(COUNTIF(Patient_Log[SNILS],Patient_Log[[#This Row],[SNILS]])&gt;1,"True","False")</f>
        <v>False</v>
      </c>
      <c r="I39" s="50"/>
    </row>
    <row r="40" spans="1:9" x14ac:dyDescent="0.3">
      <c r="A40" s="42">
        <f t="shared" ref="A40:A45" si="6">ROW(A40)-1</f>
        <v>39</v>
      </c>
      <c r="B40" s="39" t="s">
        <v>464</v>
      </c>
      <c r="C40" s="39" t="s">
        <v>327</v>
      </c>
      <c r="D40" s="39" t="s">
        <v>268</v>
      </c>
      <c r="E40" s="40" t="s">
        <v>57</v>
      </c>
      <c r="F40" s="41">
        <v>30727</v>
      </c>
      <c r="G40" s="54">
        <v>13085748263</v>
      </c>
      <c r="H40" s="39" t="str">
        <f>IF(COUNTIF(Patient_Log[SNILS],Patient_Log[[#This Row],[SNILS]])&gt;1,"True","False")</f>
        <v>False</v>
      </c>
      <c r="I40" s="50"/>
    </row>
    <row r="41" spans="1:9" x14ac:dyDescent="0.3">
      <c r="A41" s="42">
        <f t="shared" si="6"/>
        <v>40</v>
      </c>
      <c r="B41" s="39" t="s">
        <v>466</v>
      </c>
      <c r="C41" s="39" t="s">
        <v>267</v>
      </c>
      <c r="D41" s="39" t="s">
        <v>286</v>
      </c>
      <c r="E41" s="40" t="s">
        <v>57</v>
      </c>
      <c r="F41" s="41">
        <v>29911</v>
      </c>
      <c r="G41" s="54" t="s">
        <v>757</v>
      </c>
      <c r="H41" s="39" t="str">
        <f>IF(COUNTIF(Patient_Log[SNILS],Patient_Log[[#This Row],[SNILS]])&gt;1,"True","False")</f>
        <v>False</v>
      </c>
      <c r="I41" s="50"/>
    </row>
    <row r="42" spans="1:9" x14ac:dyDescent="0.3">
      <c r="A42" s="42">
        <f t="shared" si="6"/>
        <v>41</v>
      </c>
      <c r="B42" s="39" t="s">
        <v>468</v>
      </c>
      <c r="C42" s="39" t="s">
        <v>349</v>
      </c>
      <c r="D42" s="39" t="s">
        <v>469</v>
      </c>
      <c r="E42" s="40" t="s">
        <v>58</v>
      </c>
      <c r="F42" s="41">
        <v>21352</v>
      </c>
      <c r="G42" s="54" t="s">
        <v>758</v>
      </c>
      <c r="H42" s="39" t="str">
        <f>IF(COUNTIF(Patient_Log[SNILS],Patient_Log[[#This Row],[SNILS]])&gt;1,"True","False")</f>
        <v>False</v>
      </c>
      <c r="I42" s="50" t="s">
        <v>470</v>
      </c>
    </row>
    <row r="43" spans="1:9" x14ac:dyDescent="0.3">
      <c r="A43" s="42">
        <f t="shared" si="6"/>
        <v>42</v>
      </c>
      <c r="B43" s="39" t="s">
        <v>474</v>
      </c>
      <c r="C43" s="39" t="s">
        <v>475</v>
      </c>
      <c r="D43" s="39" t="s">
        <v>345</v>
      </c>
      <c r="E43" s="40" t="s">
        <v>57</v>
      </c>
      <c r="F43" s="41">
        <v>20537</v>
      </c>
      <c r="G43" s="54" t="s">
        <v>759</v>
      </c>
      <c r="H43" s="39" t="str">
        <f>IF(COUNTIF(Patient_Log[SNILS],Patient_Log[[#This Row],[SNILS]])&gt;1,"True","False")</f>
        <v>False</v>
      </c>
      <c r="I43" s="50"/>
    </row>
    <row r="44" spans="1:9" x14ac:dyDescent="0.3">
      <c r="A44" s="42">
        <f t="shared" si="6"/>
        <v>43</v>
      </c>
      <c r="B44" s="39" t="s">
        <v>478</v>
      </c>
      <c r="C44" s="39" t="s">
        <v>477</v>
      </c>
      <c r="D44" s="39" t="s">
        <v>479</v>
      </c>
      <c r="E44" s="40" t="s">
        <v>57</v>
      </c>
      <c r="F44" s="41">
        <v>23106</v>
      </c>
      <c r="G44" s="54" t="s">
        <v>760</v>
      </c>
      <c r="H44" s="39" t="str">
        <f>IF(COUNTIF(Patient_Log[SNILS],Patient_Log[[#This Row],[SNILS]])&gt;1,"True","False")</f>
        <v>False</v>
      </c>
      <c r="I44" s="50"/>
    </row>
    <row r="45" spans="1:9" x14ac:dyDescent="0.3">
      <c r="A45" s="42">
        <f t="shared" si="6"/>
        <v>44</v>
      </c>
      <c r="B45" s="39" t="s">
        <v>484</v>
      </c>
      <c r="C45" s="39" t="s">
        <v>475</v>
      </c>
      <c r="D45" s="39" t="s">
        <v>299</v>
      </c>
      <c r="E45" s="40" t="s">
        <v>57</v>
      </c>
      <c r="F45" s="41">
        <v>17989</v>
      </c>
      <c r="G45" s="54" t="s">
        <v>761</v>
      </c>
      <c r="H45" s="39" t="str">
        <f>IF(COUNTIF(Patient_Log[SNILS],Patient_Log[[#This Row],[SNILS]])&gt;1,"True","False")</f>
        <v>False</v>
      </c>
      <c r="I45" s="50"/>
    </row>
    <row r="46" spans="1:9" x14ac:dyDescent="0.3">
      <c r="A46" s="42">
        <f t="shared" ref="A46:A51" si="7">ROW(A46)-1</f>
        <v>45</v>
      </c>
      <c r="B46" s="39" t="s">
        <v>486</v>
      </c>
      <c r="C46" s="39" t="s">
        <v>487</v>
      </c>
      <c r="D46" s="39" t="s">
        <v>488</v>
      </c>
      <c r="E46" s="40" t="s">
        <v>58</v>
      </c>
      <c r="F46" s="41">
        <v>19309</v>
      </c>
      <c r="G46" s="54" t="s">
        <v>762</v>
      </c>
      <c r="H46" s="39" t="str">
        <f>IF(COUNTIF(Patient_Log[SNILS],Patient_Log[[#This Row],[SNILS]])&gt;1,"True","False")</f>
        <v>False</v>
      </c>
      <c r="I46" s="50"/>
    </row>
    <row r="47" spans="1:9" x14ac:dyDescent="0.3">
      <c r="A47" s="42">
        <f t="shared" si="7"/>
        <v>46</v>
      </c>
      <c r="B47" s="39" t="s">
        <v>490</v>
      </c>
      <c r="C47" s="39" t="s">
        <v>392</v>
      </c>
      <c r="D47" s="39" t="s">
        <v>491</v>
      </c>
      <c r="E47" s="40" t="s">
        <v>57</v>
      </c>
      <c r="F47" s="41">
        <v>18972</v>
      </c>
      <c r="G47" s="54" t="s">
        <v>763</v>
      </c>
      <c r="H47" s="39" t="str">
        <f>IF(COUNTIF(Patient_Log[SNILS],Patient_Log[[#This Row],[SNILS]])&gt;1,"True","False")</f>
        <v>False</v>
      </c>
      <c r="I47" s="50"/>
    </row>
    <row r="48" spans="1:9" x14ac:dyDescent="0.3">
      <c r="A48" s="42">
        <f t="shared" si="7"/>
        <v>47</v>
      </c>
      <c r="B48" s="39" t="s">
        <v>493</v>
      </c>
      <c r="C48" s="39" t="s">
        <v>494</v>
      </c>
      <c r="D48" s="39" t="s">
        <v>295</v>
      </c>
      <c r="E48" s="40" t="s">
        <v>58</v>
      </c>
      <c r="F48" s="41">
        <v>20777</v>
      </c>
      <c r="G48" s="54" t="s">
        <v>764</v>
      </c>
      <c r="H48" s="39" t="str">
        <f>IF(COUNTIF(Patient_Log[SNILS],Patient_Log[[#This Row],[SNILS]])&gt;1,"True","False")</f>
        <v>False</v>
      </c>
      <c r="I48" s="50"/>
    </row>
    <row r="49" spans="1:9" x14ac:dyDescent="0.3">
      <c r="A49" s="42">
        <f t="shared" si="7"/>
        <v>48</v>
      </c>
      <c r="B49" s="39" t="s">
        <v>496</v>
      </c>
      <c r="C49" s="39" t="s">
        <v>497</v>
      </c>
      <c r="D49" s="39" t="s">
        <v>498</v>
      </c>
      <c r="E49" s="40" t="s">
        <v>57</v>
      </c>
      <c r="F49" s="41">
        <v>24710</v>
      </c>
      <c r="G49" s="54">
        <v>13791686706</v>
      </c>
      <c r="H49" s="39" t="str">
        <f>IF(COUNTIF(Patient_Log[SNILS],Patient_Log[[#This Row],[SNILS]])&gt;1,"True","False")</f>
        <v>False</v>
      </c>
      <c r="I49" s="50"/>
    </row>
    <row r="50" spans="1:9" x14ac:dyDescent="0.3">
      <c r="A50" s="42">
        <f t="shared" si="7"/>
        <v>49</v>
      </c>
      <c r="B50" s="39" t="s">
        <v>501</v>
      </c>
      <c r="C50" s="39" t="s">
        <v>267</v>
      </c>
      <c r="D50" s="39" t="s">
        <v>414</v>
      </c>
      <c r="E50" s="40" t="s">
        <v>57</v>
      </c>
      <c r="F50" s="41">
        <v>22486</v>
      </c>
      <c r="G50" s="54" t="s">
        <v>765</v>
      </c>
      <c r="H50" s="39" t="str">
        <f>IF(COUNTIF(Patient_Log[SNILS],Patient_Log[[#This Row],[SNILS]])&gt;1,"True","False")</f>
        <v>False</v>
      </c>
      <c r="I50" s="50"/>
    </row>
    <row r="51" spans="1:9" x14ac:dyDescent="0.3">
      <c r="A51" s="42">
        <f t="shared" si="7"/>
        <v>50</v>
      </c>
      <c r="B51" s="39" t="s">
        <v>503</v>
      </c>
      <c r="C51" s="39" t="s">
        <v>504</v>
      </c>
      <c r="D51" s="39" t="s">
        <v>291</v>
      </c>
      <c r="E51" s="40" t="s">
        <v>58</v>
      </c>
      <c r="F51" s="41">
        <v>17616</v>
      </c>
      <c r="G51" s="54" t="s">
        <v>766</v>
      </c>
      <c r="H51" s="39" t="str">
        <f>IF(COUNTIF(Patient_Log[SNILS],Patient_Log[[#This Row],[SNILS]])&gt;1,"True","False")</f>
        <v>False</v>
      </c>
      <c r="I51" s="50"/>
    </row>
    <row r="52" spans="1:9" x14ac:dyDescent="0.3">
      <c r="A52" s="42">
        <f t="shared" ref="A52:A57" si="8">ROW(A52)-1</f>
        <v>51</v>
      </c>
      <c r="B52" s="39" t="s">
        <v>507</v>
      </c>
      <c r="C52" s="39" t="s">
        <v>361</v>
      </c>
      <c r="D52" s="39" t="s">
        <v>508</v>
      </c>
      <c r="E52" s="40" t="s">
        <v>58</v>
      </c>
      <c r="F52" s="41">
        <v>24345</v>
      </c>
      <c r="G52" s="54" t="s">
        <v>767</v>
      </c>
      <c r="H52" s="39" t="str">
        <f>IF(COUNTIF(Patient_Log[SNILS],Patient_Log[[#This Row],[SNILS]])&gt;1,"True","False")</f>
        <v>False</v>
      </c>
      <c r="I52" s="50"/>
    </row>
    <row r="53" spans="1:9" x14ac:dyDescent="0.3">
      <c r="A53" s="42">
        <f t="shared" si="8"/>
        <v>52</v>
      </c>
      <c r="B53" s="39" t="s">
        <v>511</v>
      </c>
      <c r="C53" s="39" t="s">
        <v>512</v>
      </c>
      <c r="D53" s="39" t="s">
        <v>286</v>
      </c>
      <c r="E53" s="40" t="s">
        <v>57</v>
      </c>
      <c r="F53" s="41">
        <v>29013</v>
      </c>
      <c r="G53" s="54" t="s">
        <v>768</v>
      </c>
      <c r="H53" s="39" t="str">
        <f>IF(COUNTIF(Patient_Log[SNILS],Patient_Log[[#This Row],[SNILS]])&gt;1,"True","False")</f>
        <v>False</v>
      </c>
      <c r="I53" s="50"/>
    </row>
    <row r="54" spans="1:9" x14ac:dyDescent="0.3">
      <c r="A54" s="42">
        <f t="shared" si="8"/>
        <v>53</v>
      </c>
      <c r="B54" s="39" t="s">
        <v>515</v>
      </c>
      <c r="C54" s="39" t="s">
        <v>516</v>
      </c>
      <c r="D54" s="39" t="s">
        <v>517</v>
      </c>
      <c r="E54" s="40" t="s">
        <v>58</v>
      </c>
      <c r="F54" s="41">
        <v>24812</v>
      </c>
      <c r="G54" s="54" t="s">
        <v>769</v>
      </c>
      <c r="H54" s="39" t="str">
        <f>IF(COUNTIF(Patient_Log[SNILS],Patient_Log[[#This Row],[SNILS]])&gt;1,"True","False")</f>
        <v>False</v>
      </c>
      <c r="I54" s="50"/>
    </row>
    <row r="55" spans="1:9" x14ac:dyDescent="0.3">
      <c r="A55" s="42">
        <f t="shared" si="8"/>
        <v>54</v>
      </c>
      <c r="B55" s="39" t="s">
        <v>519</v>
      </c>
      <c r="C55" s="39" t="s">
        <v>267</v>
      </c>
      <c r="D55" s="39" t="s">
        <v>385</v>
      </c>
      <c r="E55" s="40" t="s">
        <v>57</v>
      </c>
      <c r="F55" s="41">
        <v>22149</v>
      </c>
      <c r="G55" s="54" t="s">
        <v>770</v>
      </c>
      <c r="H55" s="39" t="str">
        <f>IF(COUNTIF(Patient_Log[SNILS],Patient_Log[[#This Row],[SNILS]])&gt;1,"True","False")</f>
        <v>False</v>
      </c>
      <c r="I55" s="50"/>
    </row>
    <row r="56" spans="1:9" x14ac:dyDescent="0.3">
      <c r="A56" s="42">
        <f t="shared" si="8"/>
        <v>55</v>
      </c>
      <c r="B56" s="39" t="s">
        <v>521</v>
      </c>
      <c r="C56" s="39" t="s">
        <v>460</v>
      </c>
      <c r="D56" s="39" t="s">
        <v>522</v>
      </c>
      <c r="E56" s="40" t="s">
        <v>58</v>
      </c>
      <c r="F56" s="41">
        <v>18562</v>
      </c>
      <c r="G56" s="54" t="s">
        <v>771</v>
      </c>
      <c r="H56" s="39" t="str">
        <f>IF(COUNTIF(Patient_Log[SNILS],Patient_Log[[#This Row],[SNILS]])&gt;1,"True","False")</f>
        <v>False</v>
      </c>
      <c r="I56" s="50"/>
    </row>
    <row r="57" spans="1:9" x14ac:dyDescent="0.3">
      <c r="A57" s="42">
        <f t="shared" si="8"/>
        <v>56</v>
      </c>
      <c r="B57" s="39" t="s">
        <v>524</v>
      </c>
      <c r="C57" s="39" t="s">
        <v>344</v>
      </c>
      <c r="D57" s="39" t="s">
        <v>525</v>
      </c>
      <c r="E57" s="40" t="s">
        <v>57</v>
      </c>
      <c r="F57" s="41">
        <v>24428</v>
      </c>
      <c r="G57" s="54">
        <v>12645368061</v>
      </c>
      <c r="H57" s="39" t="str">
        <f>IF(COUNTIF(Patient_Log[SNILS],Patient_Log[[#This Row],[SNILS]])&gt;1,"True","False")</f>
        <v>False</v>
      </c>
      <c r="I57" s="50"/>
    </row>
    <row r="58" spans="1:9" x14ac:dyDescent="0.3">
      <c r="A58" s="42">
        <f t="shared" ref="A58:A64" si="9">ROW(A58)-1</f>
        <v>57</v>
      </c>
      <c r="B58" s="39" t="s">
        <v>527</v>
      </c>
      <c r="C58" s="39" t="s">
        <v>512</v>
      </c>
      <c r="D58" s="39" t="s">
        <v>345</v>
      </c>
      <c r="E58" s="40" t="s">
        <v>57</v>
      </c>
      <c r="F58" s="41">
        <v>28395</v>
      </c>
      <c r="G58" s="54" t="s">
        <v>772</v>
      </c>
      <c r="H58" s="39" t="str">
        <f>IF(COUNTIF(Patient_Log[SNILS],Patient_Log[[#This Row],[SNILS]])&gt;1,"True","False")</f>
        <v>False</v>
      </c>
      <c r="I58" s="50"/>
    </row>
    <row r="59" spans="1:9" x14ac:dyDescent="0.3">
      <c r="A59" s="42">
        <f t="shared" si="9"/>
        <v>58</v>
      </c>
      <c r="B59" s="39" t="s">
        <v>529</v>
      </c>
      <c r="C59" s="39" t="s">
        <v>530</v>
      </c>
      <c r="D59" s="39" t="s">
        <v>531</v>
      </c>
      <c r="E59" s="40" t="s">
        <v>58</v>
      </c>
      <c r="F59" s="41">
        <v>22726</v>
      </c>
      <c r="G59" s="54" t="s">
        <v>773</v>
      </c>
      <c r="H59" s="39" t="str">
        <f>IF(COUNTIF(Patient_Log[SNILS],Patient_Log[[#This Row],[SNILS]])&gt;1,"True","False")</f>
        <v>False</v>
      </c>
      <c r="I59" s="50"/>
    </row>
    <row r="60" spans="1:9" x14ac:dyDescent="0.3">
      <c r="A60" s="42">
        <f t="shared" si="9"/>
        <v>59</v>
      </c>
      <c r="B60" s="39" t="s">
        <v>532</v>
      </c>
      <c r="C60" s="39" t="s">
        <v>384</v>
      </c>
      <c r="D60" s="39" t="s">
        <v>533</v>
      </c>
      <c r="E60" s="40" t="s">
        <v>57</v>
      </c>
      <c r="F60" s="41">
        <v>26950</v>
      </c>
      <c r="G60" s="54" t="s">
        <v>774</v>
      </c>
      <c r="H60" s="39" t="str">
        <f>IF(COUNTIF(Patient_Log[SNILS],Patient_Log[[#This Row],[SNILS]])&gt;1,"True","False")</f>
        <v>False</v>
      </c>
      <c r="I60" s="50"/>
    </row>
    <row r="61" spans="1:9" x14ac:dyDescent="0.3">
      <c r="A61" s="42">
        <f t="shared" si="9"/>
        <v>60</v>
      </c>
      <c r="B61" s="39" t="s">
        <v>534</v>
      </c>
      <c r="C61" s="39" t="s">
        <v>384</v>
      </c>
      <c r="D61" s="39" t="s">
        <v>479</v>
      </c>
      <c r="E61" s="40" t="s">
        <v>57</v>
      </c>
      <c r="F61" s="41">
        <v>21819</v>
      </c>
      <c r="G61" s="54" t="s">
        <v>775</v>
      </c>
      <c r="H61" s="39" t="str">
        <f>IF(COUNTIF(Patient_Log[SNILS],Patient_Log[[#This Row],[SNILS]])&gt;1,"True","False")</f>
        <v>False</v>
      </c>
      <c r="I61" s="50"/>
    </row>
    <row r="62" spans="1:9" x14ac:dyDescent="0.3">
      <c r="A62" s="42">
        <f t="shared" si="9"/>
        <v>61</v>
      </c>
      <c r="B62" s="39" t="s">
        <v>538</v>
      </c>
      <c r="C62" s="39" t="s">
        <v>361</v>
      </c>
      <c r="D62" s="39" t="s">
        <v>457</v>
      </c>
      <c r="E62" s="40" t="s">
        <v>58</v>
      </c>
      <c r="F62" s="41">
        <v>18613</v>
      </c>
      <c r="G62" s="54" t="s">
        <v>776</v>
      </c>
      <c r="H62" s="39" t="str">
        <f>IF(COUNTIF(Patient_Log[SNILS],Patient_Log[[#This Row],[SNILS]])&gt;1,"True","False")</f>
        <v>False</v>
      </c>
      <c r="I62" s="50"/>
    </row>
    <row r="63" spans="1:9" x14ac:dyDescent="0.3">
      <c r="A63" s="42">
        <f t="shared" si="9"/>
        <v>62</v>
      </c>
      <c r="B63" s="39" t="s">
        <v>540</v>
      </c>
      <c r="C63" s="39" t="s">
        <v>425</v>
      </c>
      <c r="D63" s="39" t="s">
        <v>533</v>
      </c>
      <c r="E63" s="40" t="s">
        <v>57</v>
      </c>
      <c r="F63" s="41">
        <v>23532</v>
      </c>
      <c r="G63" s="54" t="s">
        <v>777</v>
      </c>
      <c r="H63" s="39" t="str">
        <f>IF(COUNTIF(Patient_Log[SNILS],Patient_Log[[#This Row],[SNILS]])&gt;1,"True","False")</f>
        <v>False</v>
      </c>
      <c r="I63" s="50"/>
    </row>
    <row r="64" spans="1:9" x14ac:dyDescent="0.3">
      <c r="A64" s="42">
        <f t="shared" si="9"/>
        <v>63</v>
      </c>
      <c r="B64" s="39" t="s">
        <v>543</v>
      </c>
      <c r="C64" s="39" t="s">
        <v>504</v>
      </c>
      <c r="D64" s="39" t="s">
        <v>295</v>
      </c>
      <c r="E64" s="40" t="s">
        <v>58</v>
      </c>
      <c r="F64" s="41">
        <v>16318</v>
      </c>
      <c r="G64" s="54" t="s">
        <v>778</v>
      </c>
      <c r="H64" s="39" t="str">
        <f>IF(COUNTIF(Patient_Log[SNILS],Patient_Log[[#This Row],[SNILS]])&gt;1,"True","False")</f>
        <v>False</v>
      </c>
      <c r="I64" s="50"/>
    </row>
    <row r="65" spans="1:9" x14ac:dyDescent="0.3">
      <c r="A65" s="42">
        <f>ROW(A65)-1</f>
        <v>64</v>
      </c>
      <c r="B65" s="39" t="s">
        <v>546</v>
      </c>
      <c r="C65" s="39" t="s">
        <v>547</v>
      </c>
      <c r="D65" s="39" t="s">
        <v>548</v>
      </c>
      <c r="E65" s="40" t="s">
        <v>57</v>
      </c>
      <c r="F65" s="41">
        <v>15164</v>
      </c>
      <c r="G65" s="54" t="s">
        <v>779</v>
      </c>
      <c r="H65" s="39" t="str">
        <f>IF(COUNTIF(Patient_Log[SNILS],Patient_Log[[#This Row],[SNILS]])&gt;1,"True","False")</f>
        <v>False</v>
      </c>
      <c r="I65" s="50"/>
    </row>
    <row r="66" spans="1:9" x14ac:dyDescent="0.3">
      <c r="A66" s="42">
        <f>ROW(A66)-1</f>
        <v>65</v>
      </c>
      <c r="B66" s="39" t="s">
        <v>552</v>
      </c>
      <c r="C66" s="39" t="s">
        <v>294</v>
      </c>
      <c r="D66" s="39" t="s">
        <v>553</v>
      </c>
      <c r="E66" s="40" t="s">
        <v>58</v>
      </c>
      <c r="F66" s="41">
        <v>19697</v>
      </c>
      <c r="G66" s="54" t="s">
        <v>780</v>
      </c>
      <c r="H66" s="39" t="str">
        <f>IF(COUNTIF(Patient_Log[SNILS],Patient_Log[[#This Row],[SNILS]])&gt;1,"True","False")</f>
        <v>False</v>
      </c>
      <c r="I66" s="50"/>
    </row>
    <row r="67" spans="1:9" x14ac:dyDescent="0.3">
      <c r="A67" s="42">
        <f>ROW(A67)-1</f>
        <v>66</v>
      </c>
      <c r="B67" s="39" t="s">
        <v>557</v>
      </c>
      <c r="C67" s="39" t="s">
        <v>357</v>
      </c>
      <c r="D67" s="39" t="s">
        <v>558</v>
      </c>
      <c r="E67" s="40" t="s">
        <v>58</v>
      </c>
      <c r="F67" s="41">
        <v>22282</v>
      </c>
      <c r="G67" s="54" t="s">
        <v>781</v>
      </c>
      <c r="H67" s="39" t="str">
        <f>IF(COUNTIF(Patient_Log[SNILS],Patient_Log[[#This Row],[SNILS]])&gt;1,"True","False")</f>
        <v>False</v>
      </c>
      <c r="I67" s="50"/>
    </row>
    <row r="68" spans="1:9" x14ac:dyDescent="0.3">
      <c r="A68" s="42">
        <f>ROW(A68)-1</f>
        <v>67</v>
      </c>
      <c r="B68" s="39" t="s">
        <v>560</v>
      </c>
      <c r="C68" s="39" t="s">
        <v>494</v>
      </c>
      <c r="D68" s="39" t="s">
        <v>295</v>
      </c>
      <c r="E68" s="40" t="s">
        <v>58</v>
      </c>
      <c r="F68" s="41">
        <v>22663</v>
      </c>
      <c r="G68" s="54" t="s">
        <v>782</v>
      </c>
      <c r="H68" s="39" t="str">
        <f>IF(COUNTIF(Patient_Log[SNILS],Patient_Log[[#This Row],[SNILS]])&gt;1,"True","False")</f>
        <v>False</v>
      </c>
      <c r="I68" s="50"/>
    </row>
    <row r="69" spans="1:9" x14ac:dyDescent="0.3">
      <c r="A69" s="42">
        <v>68</v>
      </c>
      <c r="B69" s="39" t="s">
        <v>565</v>
      </c>
      <c r="C69" s="39" t="s">
        <v>547</v>
      </c>
      <c r="D69" s="39" t="s">
        <v>566</v>
      </c>
      <c r="E69" s="40" t="s">
        <v>57</v>
      </c>
      <c r="F69" s="41">
        <v>18343</v>
      </c>
      <c r="G69" s="54" t="s">
        <v>783</v>
      </c>
      <c r="H69" s="39" t="str">
        <f>IF(COUNTIF(Patient_Log[SNILS],Patient_Log[[#This Row],[SNILS]])&gt;1,"True","False")</f>
        <v>False</v>
      </c>
      <c r="I69" s="50"/>
    </row>
    <row r="70" spans="1:9" x14ac:dyDescent="0.3">
      <c r="A70" s="42">
        <f t="shared" ref="A70:A76" si="10">ROW(A70)-1</f>
        <v>69</v>
      </c>
      <c r="B70" s="39" t="s">
        <v>568</v>
      </c>
      <c r="C70" s="39" t="s">
        <v>487</v>
      </c>
      <c r="D70" s="39" t="s">
        <v>291</v>
      </c>
      <c r="E70" s="40" t="s">
        <v>58</v>
      </c>
      <c r="F70" s="41">
        <v>18787</v>
      </c>
      <c r="G70" s="54" t="s">
        <v>784</v>
      </c>
      <c r="H70" s="39" t="str">
        <f>IF(COUNTIF(Patient_Log[SNILS],Patient_Log[[#This Row],[SNILS]])&gt;1,"True","False")</f>
        <v>False</v>
      </c>
      <c r="I70" s="50"/>
    </row>
    <row r="71" spans="1:9" x14ac:dyDescent="0.3">
      <c r="A71" s="42">
        <f t="shared" si="10"/>
        <v>70</v>
      </c>
      <c r="B71" s="39" t="s">
        <v>570</v>
      </c>
      <c r="C71" s="39" t="s">
        <v>571</v>
      </c>
      <c r="D71" s="39" t="s">
        <v>508</v>
      </c>
      <c r="E71" s="40" t="s">
        <v>58</v>
      </c>
      <c r="F71" s="41">
        <v>15079</v>
      </c>
      <c r="G71" s="54" t="s">
        <v>785</v>
      </c>
      <c r="H71" s="39" t="str">
        <f>IF(COUNTIF(Patient_Log[SNILS],Patient_Log[[#This Row],[SNILS]])&gt;1,"True","False")</f>
        <v>False</v>
      </c>
      <c r="I71" s="50"/>
    </row>
    <row r="72" spans="1:9" x14ac:dyDescent="0.3">
      <c r="A72" s="42">
        <f t="shared" si="10"/>
        <v>71</v>
      </c>
      <c r="B72" s="39" t="s">
        <v>573</v>
      </c>
      <c r="C72" s="39" t="s">
        <v>384</v>
      </c>
      <c r="D72" s="39" t="s">
        <v>299</v>
      </c>
      <c r="E72" s="40" t="s">
        <v>57</v>
      </c>
      <c r="F72" s="41">
        <v>30442</v>
      </c>
      <c r="G72" s="54" t="s">
        <v>786</v>
      </c>
      <c r="H72" s="39" t="str">
        <f>IF(COUNTIF(Patient_Log[SNILS],Patient_Log[[#This Row],[SNILS]])&gt;1,"True","False")</f>
        <v>False</v>
      </c>
      <c r="I72" s="50"/>
    </row>
    <row r="73" spans="1:9" x14ac:dyDescent="0.3">
      <c r="A73" s="42">
        <f t="shared" si="10"/>
        <v>72</v>
      </c>
      <c r="B73" s="39" t="s">
        <v>575</v>
      </c>
      <c r="C73" s="39" t="s">
        <v>576</v>
      </c>
      <c r="D73" s="39" t="s">
        <v>448</v>
      </c>
      <c r="E73" s="40" t="s">
        <v>57</v>
      </c>
      <c r="F73" s="41">
        <v>19826</v>
      </c>
      <c r="G73" s="54" t="s">
        <v>787</v>
      </c>
      <c r="H73" s="39" t="str">
        <f>IF(COUNTIF(Patient_Log[SNILS],Patient_Log[[#This Row],[SNILS]])&gt;1,"True","False")</f>
        <v>False</v>
      </c>
      <c r="I73" s="50"/>
    </row>
    <row r="74" spans="1:9" x14ac:dyDescent="0.3">
      <c r="A74" s="42">
        <f t="shared" si="10"/>
        <v>73</v>
      </c>
      <c r="B74" s="39" t="s">
        <v>578</v>
      </c>
      <c r="C74" s="39" t="s">
        <v>477</v>
      </c>
      <c r="D74" s="39" t="s">
        <v>286</v>
      </c>
      <c r="E74" s="40" t="s">
        <v>57</v>
      </c>
      <c r="F74" s="41">
        <v>13855</v>
      </c>
      <c r="G74" s="54" t="s">
        <v>788</v>
      </c>
      <c r="H74" s="39" t="str">
        <f>IF(COUNTIF(Patient_Log[SNILS],Patient_Log[[#This Row],[SNILS]])&gt;1,"True","False")</f>
        <v>False</v>
      </c>
      <c r="I74" s="50"/>
    </row>
    <row r="75" spans="1:9" x14ac:dyDescent="0.3">
      <c r="A75" s="42">
        <f t="shared" si="10"/>
        <v>74</v>
      </c>
      <c r="B75" s="39" t="s">
        <v>580</v>
      </c>
      <c r="C75" s="39" t="s">
        <v>403</v>
      </c>
      <c r="D75" s="39" t="s">
        <v>268</v>
      </c>
      <c r="E75" s="40" t="s">
        <v>57</v>
      </c>
      <c r="F75" s="41">
        <v>24595</v>
      </c>
      <c r="G75" s="54" t="s">
        <v>789</v>
      </c>
      <c r="H75" s="39" t="str">
        <f>IF(COUNTIF(Patient_Log[SNILS],Patient_Log[[#This Row],[SNILS]])&gt;1,"True","False")</f>
        <v>False</v>
      </c>
      <c r="I75" s="50"/>
    </row>
    <row r="76" spans="1:9" x14ac:dyDescent="0.3">
      <c r="A76" s="42">
        <f t="shared" si="10"/>
        <v>75</v>
      </c>
      <c r="B76" s="39" t="s">
        <v>582</v>
      </c>
      <c r="C76" s="39" t="s">
        <v>334</v>
      </c>
      <c r="D76" s="39" t="s">
        <v>389</v>
      </c>
      <c r="E76" s="40" t="s">
        <v>57</v>
      </c>
      <c r="F76" s="41">
        <v>19638</v>
      </c>
      <c r="G76" s="54" t="s">
        <v>790</v>
      </c>
      <c r="H76" s="39" t="str">
        <f>IF(COUNTIF(Patient_Log[SNILS],Patient_Log[[#This Row],[SNILS]])&gt;1,"True","False")</f>
        <v>False</v>
      </c>
      <c r="I76" s="50"/>
    </row>
    <row r="77" spans="1:9" x14ac:dyDescent="0.3">
      <c r="A77" s="42">
        <f t="shared" ref="A77:A85" si="11">ROW(A77)-1</f>
        <v>76</v>
      </c>
      <c r="B77" s="39" t="s">
        <v>584</v>
      </c>
      <c r="C77" s="39" t="s">
        <v>475</v>
      </c>
      <c r="D77" s="39" t="s">
        <v>585</v>
      </c>
      <c r="E77" s="40" t="s">
        <v>57</v>
      </c>
      <c r="F77" s="41">
        <v>20117</v>
      </c>
      <c r="G77" s="54" t="s">
        <v>791</v>
      </c>
      <c r="H77" s="39" t="str">
        <f>IF(COUNTIF(Patient_Log[SNILS],Patient_Log[[#This Row],[SNILS]])&gt;1,"True","False")</f>
        <v>False</v>
      </c>
      <c r="I77" s="50"/>
    </row>
    <row r="78" spans="1:9" x14ac:dyDescent="0.3">
      <c r="A78" s="42">
        <f t="shared" si="11"/>
        <v>77</v>
      </c>
      <c r="B78" s="39" t="s">
        <v>587</v>
      </c>
      <c r="C78" s="39" t="s">
        <v>588</v>
      </c>
      <c r="D78" s="39" t="s">
        <v>589</v>
      </c>
      <c r="E78" s="40" t="s">
        <v>57</v>
      </c>
      <c r="F78" s="41">
        <v>29409</v>
      </c>
      <c r="G78" s="54" t="s">
        <v>792</v>
      </c>
      <c r="H78" s="39" t="str">
        <f>IF(COUNTIF(Patient_Log[SNILS],Patient_Log[[#This Row],[SNILS]])&gt;1,"True","False")</f>
        <v>False</v>
      </c>
      <c r="I78" s="50"/>
    </row>
    <row r="79" spans="1:9" x14ac:dyDescent="0.3">
      <c r="A79" s="42">
        <f t="shared" si="11"/>
        <v>78</v>
      </c>
      <c r="B79" s="39" t="s">
        <v>591</v>
      </c>
      <c r="C79" s="39" t="s">
        <v>334</v>
      </c>
      <c r="D79" s="39" t="s">
        <v>548</v>
      </c>
      <c r="E79" s="40" t="s">
        <v>57</v>
      </c>
      <c r="F79" s="41">
        <v>20699</v>
      </c>
      <c r="G79" s="54" t="s">
        <v>793</v>
      </c>
      <c r="H79" s="39" t="str">
        <f>IF(COUNTIF(Patient_Log[SNILS],Patient_Log[[#This Row],[SNILS]])&gt;1,"True","False")</f>
        <v>False</v>
      </c>
      <c r="I79" s="50"/>
    </row>
    <row r="80" spans="1:9" x14ac:dyDescent="0.3">
      <c r="A80" s="42">
        <f t="shared" si="11"/>
        <v>79</v>
      </c>
      <c r="B80" s="39" t="s">
        <v>593</v>
      </c>
      <c r="C80" s="39" t="s">
        <v>594</v>
      </c>
      <c r="D80" s="39" t="s">
        <v>286</v>
      </c>
      <c r="E80" s="40" t="s">
        <v>57</v>
      </c>
      <c r="F80" s="41">
        <v>26849</v>
      </c>
      <c r="G80" s="54" t="s">
        <v>722</v>
      </c>
      <c r="H80" s="39" t="str">
        <f>IF(COUNTIF(Patient_Log[SNILS],Patient_Log[[#This Row],[SNILS]])&gt;1,"True","False")</f>
        <v>True</v>
      </c>
      <c r="I80" s="50"/>
    </row>
    <row r="81" spans="1:9" x14ac:dyDescent="0.3">
      <c r="A81" s="42">
        <f t="shared" si="11"/>
        <v>80</v>
      </c>
      <c r="B81" s="39" t="s">
        <v>596</v>
      </c>
      <c r="C81" s="39" t="s">
        <v>327</v>
      </c>
      <c r="D81" s="39" t="s">
        <v>533</v>
      </c>
      <c r="E81" s="40" t="s">
        <v>57</v>
      </c>
      <c r="F81" s="41">
        <v>27322</v>
      </c>
      <c r="G81" s="54" t="s">
        <v>794</v>
      </c>
      <c r="H81" s="52" t="str">
        <f>IF(COUNTIF(Patient_Log[SNILS],Patient_Log[[#This Row],[SNILS]])&gt;1,"True","False")</f>
        <v>False</v>
      </c>
      <c r="I81" s="50"/>
    </row>
    <row r="82" spans="1:9" x14ac:dyDescent="0.3">
      <c r="A82" s="42">
        <f t="shared" si="11"/>
        <v>81</v>
      </c>
      <c r="B82" s="39" t="s">
        <v>599</v>
      </c>
      <c r="C82" s="39" t="s">
        <v>475</v>
      </c>
      <c r="D82" s="39" t="s">
        <v>600</v>
      </c>
      <c r="E82" s="40" t="s">
        <v>57</v>
      </c>
      <c r="F82" s="41">
        <v>20080</v>
      </c>
      <c r="G82" s="54" t="s">
        <v>795</v>
      </c>
      <c r="H82" s="52" t="str">
        <f>IF(COUNTIF(Patient_Log[SNILS],Patient_Log[[#This Row],[SNILS]])&gt;1,"True","False")</f>
        <v>False</v>
      </c>
      <c r="I82" s="50"/>
    </row>
    <row r="83" spans="1:9" x14ac:dyDescent="0.3">
      <c r="A83" s="42">
        <f t="shared" si="11"/>
        <v>82</v>
      </c>
      <c r="B83" s="39" t="s">
        <v>605</v>
      </c>
      <c r="C83" s="39" t="s">
        <v>344</v>
      </c>
      <c r="D83" s="39" t="s">
        <v>606</v>
      </c>
      <c r="E83" s="40" t="s">
        <v>57</v>
      </c>
      <c r="F83" s="41">
        <v>20161</v>
      </c>
      <c r="G83" s="54" t="s">
        <v>796</v>
      </c>
      <c r="H83" s="52" t="str">
        <f>IF(COUNTIF(Patient_Log[SNILS],Patient_Log[[#This Row],[SNILS]])&gt;1,"True","False")</f>
        <v>False</v>
      </c>
      <c r="I83" s="50"/>
    </row>
    <row r="84" spans="1:9" x14ac:dyDescent="0.3">
      <c r="A84" s="42">
        <f t="shared" si="11"/>
        <v>83</v>
      </c>
      <c r="B84" s="39" t="s">
        <v>608</v>
      </c>
      <c r="C84" s="39" t="s">
        <v>384</v>
      </c>
      <c r="D84" s="39" t="s">
        <v>600</v>
      </c>
      <c r="E84" s="40" t="s">
        <v>57</v>
      </c>
      <c r="F84" s="41">
        <v>23090</v>
      </c>
      <c r="G84" s="54" t="s">
        <v>797</v>
      </c>
      <c r="H84" s="52" t="str">
        <f>IF(COUNTIF(Patient_Log[SNILS],Patient_Log[[#This Row],[SNILS]])&gt;1,"True","False")</f>
        <v>False</v>
      </c>
      <c r="I84" s="50"/>
    </row>
    <row r="85" spans="1:9" x14ac:dyDescent="0.3">
      <c r="A85" s="42">
        <f t="shared" si="11"/>
        <v>84</v>
      </c>
      <c r="B85" s="39" t="s">
        <v>610</v>
      </c>
      <c r="C85" s="39" t="s">
        <v>512</v>
      </c>
      <c r="D85" s="39" t="s">
        <v>611</v>
      </c>
      <c r="E85" s="40" t="s">
        <v>57</v>
      </c>
      <c r="F85" s="41">
        <v>30390</v>
      </c>
      <c r="G85" s="54" t="s">
        <v>798</v>
      </c>
      <c r="H85" s="52" t="str">
        <f>IF(COUNTIF(Patient_Log[SNILS],Patient_Log[[#This Row],[SNILS]])&gt;1,"True","False")</f>
        <v>False</v>
      </c>
      <c r="I85" s="50"/>
    </row>
    <row r="86" spans="1:9" x14ac:dyDescent="0.3">
      <c r="A86" s="42">
        <f t="shared" ref="A86:A92" si="12">ROW(A86)-1</f>
        <v>85</v>
      </c>
      <c r="B86" s="39" t="s">
        <v>613</v>
      </c>
      <c r="C86" s="39" t="s">
        <v>588</v>
      </c>
      <c r="D86" s="39" t="s">
        <v>331</v>
      </c>
      <c r="E86" s="40" t="s">
        <v>57</v>
      </c>
      <c r="F86" s="41">
        <v>27493</v>
      </c>
      <c r="G86" s="54" t="s">
        <v>799</v>
      </c>
      <c r="H86" s="52" t="str">
        <f>IF(COUNTIF(Patient_Log[SNILS],Patient_Log[[#This Row],[SNILS]])&gt;1,"True","False")</f>
        <v>False</v>
      </c>
      <c r="I86" s="50"/>
    </row>
    <row r="87" spans="1:9" x14ac:dyDescent="0.3">
      <c r="A87" s="42">
        <f t="shared" si="12"/>
        <v>86</v>
      </c>
      <c r="B87" s="39" t="s">
        <v>616</v>
      </c>
      <c r="C87" s="39" t="s">
        <v>287</v>
      </c>
      <c r="D87" s="39" t="s">
        <v>606</v>
      </c>
      <c r="E87" s="40" t="s">
        <v>57</v>
      </c>
      <c r="F87" s="41">
        <v>18803</v>
      </c>
      <c r="G87" s="54" t="s">
        <v>800</v>
      </c>
      <c r="H87" s="52" t="str">
        <f>IF(COUNTIF(Patient_Log[SNILS],Patient_Log[[#This Row],[SNILS]])&gt;1,"True","False")</f>
        <v>False</v>
      </c>
      <c r="I87" s="50"/>
    </row>
    <row r="88" spans="1:9" x14ac:dyDescent="0.3">
      <c r="A88" s="42">
        <f t="shared" si="12"/>
        <v>87</v>
      </c>
      <c r="B88" s="39" t="s">
        <v>618</v>
      </c>
      <c r="C88" s="39" t="s">
        <v>361</v>
      </c>
      <c r="D88" s="39" t="s">
        <v>350</v>
      </c>
      <c r="E88" s="40" t="s">
        <v>58</v>
      </c>
      <c r="F88" s="41">
        <v>20184</v>
      </c>
      <c r="G88" s="54" t="s">
        <v>801</v>
      </c>
      <c r="H88" s="52" t="str">
        <f>IF(COUNTIF(Patient_Log[SNILS],Patient_Log[[#This Row],[SNILS]])&gt;1,"True","False")</f>
        <v>False</v>
      </c>
      <c r="I88" s="50"/>
    </row>
    <row r="89" spans="1:9" x14ac:dyDescent="0.3">
      <c r="A89" s="42">
        <f t="shared" si="12"/>
        <v>88</v>
      </c>
      <c r="B89" s="39" t="s">
        <v>620</v>
      </c>
      <c r="C89" s="39" t="s">
        <v>384</v>
      </c>
      <c r="D89" s="39" t="s">
        <v>621</v>
      </c>
      <c r="E89" s="40" t="s">
        <v>57</v>
      </c>
      <c r="F89" s="41">
        <v>22801</v>
      </c>
      <c r="G89" s="54" t="s">
        <v>802</v>
      </c>
      <c r="H89" s="52" t="str">
        <f>IF(COUNTIF(Patient_Log[SNILS],Patient_Log[[#This Row],[SNILS]])&gt;1,"True","False")</f>
        <v>False</v>
      </c>
      <c r="I89" s="50"/>
    </row>
    <row r="90" spans="1:9" x14ac:dyDescent="0.3">
      <c r="A90" s="42">
        <f t="shared" si="12"/>
        <v>89</v>
      </c>
      <c r="B90" s="39" t="s">
        <v>623</v>
      </c>
      <c r="C90" s="39" t="s">
        <v>290</v>
      </c>
      <c r="D90" s="39" t="s">
        <v>319</v>
      </c>
      <c r="E90" s="40" t="s">
        <v>58</v>
      </c>
      <c r="F90" s="41">
        <v>21044</v>
      </c>
      <c r="G90" s="54" t="s">
        <v>803</v>
      </c>
      <c r="H90" s="52" t="str">
        <f>IF(COUNTIF(Patient_Log[SNILS],Patient_Log[[#This Row],[SNILS]])&gt;1,"True","False")</f>
        <v>False</v>
      </c>
      <c r="I90" s="50"/>
    </row>
    <row r="91" spans="1:9" x14ac:dyDescent="0.3">
      <c r="A91" s="42">
        <f t="shared" si="12"/>
        <v>90</v>
      </c>
      <c r="B91" s="39" t="s">
        <v>625</v>
      </c>
      <c r="C91" s="39" t="s">
        <v>327</v>
      </c>
      <c r="D91" s="39" t="s">
        <v>345</v>
      </c>
      <c r="E91" s="40" t="s">
        <v>57</v>
      </c>
      <c r="F91" s="41">
        <v>26204</v>
      </c>
      <c r="G91" s="54" t="s">
        <v>804</v>
      </c>
      <c r="H91" s="52" t="str">
        <f>IF(COUNTIF(Patient_Log[SNILS],Patient_Log[[#This Row],[SNILS]])&gt;1,"True","False")</f>
        <v>False</v>
      </c>
      <c r="I91" s="50"/>
    </row>
    <row r="92" spans="1:9" x14ac:dyDescent="0.3">
      <c r="A92" s="42">
        <f t="shared" si="12"/>
        <v>91</v>
      </c>
      <c r="B92" s="39" t="s">
        <v>627</v>
      </c>
      <c r="C92" s="39" t="s">
        <v>327</v>
      </c>
      <c r="D92" s="39" t="s">
        <v>268</v>
      </c>
      <c r="E92" s="40" t="s">
        <v>57</v>
      </c>
      <c r="F92" s="41">
        <v>28275</v>
      </c>
      <c r="G92" s="54" t="s">
        <v>805</v>
      </c>
      <c r="H92" s="52" t="str">
        <f>IF(COUNTIF(Patient_Log[SNILS],Patient_Log[[#This Row],[SNILS]])&gt;1,"True","False")</f>
        <v>False</v>
      </c>
      <c r="I92" s="50"/>
    </row>
    <row r="93" spans="1:9" x14ac:dyDescent="0.3">
      <c r="A93" s="42">
        <f t="shared" ref="A93:A99" si="13">ROW(A93)-1</f>
        <v>92</v>
      </c>
      <c r="B93" s="39" t="s">
        <v>631</v>
      </c>
      <c r="C93" s="39" t="s">
        <v>344</v>
      </c>
      <c r="D93" s="39" t="s">
        <v>345</v>
      </c>
      <c r="E93" s="40" t="s">
        <v>57</v>
      </c>
      <c r="F93" s="41">
        <v>23812</v>
      </c>
      <c r="G93" s="54" t="s">
        <v>806</v>
      </c>
      <c r="H93" s="52" t="str">
        <f>IF(COUNTIF(Patient_Log[SNILS],Patient_Log[[#This Row],[SNILS]])&gt;1,"True","False")</f>
        <v>False</v>
      </c>
      <c r="I93" s="50"/>
    </row>
    <row r="94" spans="1:9" x14ac:dyDescent="0.3">
      <c r="A94" s="42">
        <f t="shared" si="13"/>
        <v>93</v>
      </c>
      <c r="B94" s="39" t="s">
        <v>633</v>
      </c>
      <c r="C94" s="39" t="s">
        <v>634</v>
      </c>
      <c r="D94" s="39" t="s">
        <v>635</v>
      </c>
      <c r="E94" s="40" t="s">
        <v>58</v>
      </c>
      <c r="F94" s="41">
        <v>13991</v>
      </c>
      <c r="G94" s="54" t="s">
        <v>807</v>
      </c>
      <c r="H94" s="52" t="str">
        <f>IF(COUNTIF(Patient_Log[SNILS],Patient_Log[[#This Row],[SNILS]])&gt;1,"True","False")</f>
        <v>False</v>
      </c>
      <c r="I94" s="50"/>
    </row>
    <row r="95" spans="1:9" x14ac:dyDescent="0.3">
      <c r="A95" s="42">
        <f t="shared" si="13"/>
        <v>94</v>
      </c>
      <c r="B95" s="39" t="s">
        <v>637</v>
      </c>
      <c r="C95" s="39" t="s">
        <v>494</v>
      </c>
      <c r="D95" s="39" t="s">
        <v>362</v>
      </c>
      <c r="E95" s="40" t="s">
        <v>58</v>
      </c>
      <c r="F95" s="41">
        <v>22884</v>
      </c>
      <c r="G95" s="54" t="s">
        <v>808</v>
      </c>
      <c r="H95" s="52" t="str">
        <f>IF(COUNTIF(Patient_Log[SNILS],Patient_Log[[#This Row],[SNILS]])&gt;1,"True","False")</f>
        <v>False</v>
      </c>
      <c r="I95" s="50"/>
    </row>
    <row r="96" spans="1:9" x14ac:dyDescent="0.3">
      <c r="A96" s="42">
        <f t="shared" si="13"/>
        <v>95</v>
      </c>
      <c r="B96" s="39" t="s">
        <v>640</v>
      </c>
      <c r="C96" s="39" t="s">
        <v>327</v>
      </c>
      <c r="D96" s="39" t="s">
        <v>389</v>
      </c>
      <c r="E96" s="40" t="s">
        <v>57</v>
      </c>
      <c r="F96" s="41">
        <v>30948</v>
      </c>
      <c r="G96" s="54" t="s">
        <v>809</v>
      </c>
      <c r="H96" s="52" t="str">
        <f>IF(COUNTIF(Patient_Log[SNILS],Patient_Log[[#This Row],[SNILS]])&gt;1,"True","False")</f>
        <v>False</v>
      </c>
      <c r="I96" s="50"/>
    </row>
    <row r="97" spans="1:9" x14ac:dyDescent="0.3">
      <c r="A97" s="42">
        <f t="shared" si="13"/>
        <v>96</v>
      </c>
      <c r="B97" s="39" t="s">
        <v>641</v>
      </c>
      <c r="C97" s="39" t="s">
        <v>425</v>
      </c>
      <c r="D97" s="39" t="s">
        <v>647</v>
      </c>
      <c r="E97" s="40" t="s">
        <v>57</v>
      </c>
      <c r="F97" s="41">
        <v>26147</v>
      </c>
      <c r="G97" s="54" t="s">
        <v>810</v>
      </c>
      <c r="H97" s="52" t="str">
        <f>IF(COUNTIF(Patient_Log[SNILS],Patient_Log[[#This Row],[SNILS]])&gt;1,"True","False")</f>
        <v>False</v>
      </c>
      <c r="I97" s="50"/>
    </row>
    <row r="98" spans="1:9" x14ac:dyDescent="0.3">
      <c r="A98" s="42">
        <f t="shared" si="13"/>
        <v>97</v>
      </c>
      <c r="B98" s="39" t="s">
        <v>642</v>
      </c>
      <c r="C98" s="39" t="s">
        <v>327</v>
      </c>
      <c r="D98" s="39" t="s">
        <v>426</v>
      </c>
      <c r="E98" s="40" t="s">
        <v>57</v>
      </c>
      <c r="F98" s="41">
        <v>25267</v>
      </c>
      <c r="G98" s="54" t="s">
        <v>811</v>
      </c>
      <c r="H98" s="52" t="str">
        <f>IF(COUNTIF(Patient_Log[SNILS],Patient_Log[[#This Row],[SNILS]])&gt;1,"True","False")</f>
        <v>False</v>
      </c>
      <c r="I98" s="50"/>
    </row>
    <row r="99" spans="1:9" x14ac:dyDescent="0.3">
      <c r="A99" s="42">
        <f t="shared" si="13"/>
        <v>98</v>
      </c>
      <c r="B99" s="39" t="s">
        <v>643</v>
      </c>
      <c r="C99" s="39" t="s">
        <v>722</v>
      </c>
      <c r="D99" s="39" t="s">
        <v>722</v>
      </c>
      <c r="E99" s="40" t="s">
        <v>58</v>
      </c>
      <c r="F99" s="41">
        <v>22450</v>
      </c>
      <c r="G99" s="54" t="s">
        <v>722</v>
      </c>
      <c r="H99" s="52" t="str">
        <f>IF(COUNTIF(Patient_Log[SNILS],Patient_Log[[#This Row],[SNILS]])&gt;1,"True","False")</f>
        <v>True</v>
      </c>
      <c r="I99" s="50"/>
    </row>
    <row r="100" spans="1:9" x14ac:dyDescent="0.3">
      <c r="A100" s="42">
        <f t="shared" ref="A100:A108" si="14">ROW(A100)-1</f>
        <v>99</v>
      </c>
      <c r="B100" s="39" t="s">
        <v>424</v>
      </c>
      <c r="C100" s="39" t="s">
        <v>298</v>
      </c>
      <c r="D100" s="39" t="s">
        <v>345</v>
      </c>
      <c r="E100" s="40" t="s">
        <v>57</v>
      </c>
      <c r="F100" s="41">
        <v>21963</v>
      </c>
      <c r="G100" s="54" t="s">
        <v>812</v>
      </c>
      <c r="H100" s="52" t="str">
        <f>IF(COUNTIF(Patient_Log[SNILS],Patient_Log[[#This Row],[SNILS]])&gt;1,"True","False")</f>
        <v>False</v>
      </c>
      <c r="I100" s="50"/>
    </row>
    <row r="101" spans="1:9" x14ac:dyDescent="0.3">
      <c r="A101" s="42">
        <f t="shared" si="14"/>
        <v>100</v>
      </c>
      <c r="B101" s="39" t="s">
        <v>653</v>
      </c>
      <c r="C101" s="39" t="s">
        <v>287</v>
      </c>
      <c r="D101" s="39" t="s">
        <v>621</v>
      </c>
      <c r="E101" s="40" t="s">
        <v>57</v>
      </c>
      <c r="F101" s="41">
        <v>24146</v>
      </c>
      <c r="G101" s="54" t="s">
        <v>813</v>
      </c>
      <c r="H101" s="52" t="str">
        <f>IF(COUNTIF(Patient_Log[SNILS],Patient_Log[[#This Row],[SNILS]])&gt;1,"True","False")</f>
        <v>False</v>
      </c>
      <c r="I101" s="50"/>
    </row>
    <row r="102" spans="1:9" x14ac:dyDescent="0.3">
      <c r="A102" s="42">
        <f t="shared" si="14"/>
        <v>101</v>
      </c>
      <c r="B102" s="39" t="s">
        <v>655</v>
      </c>
      <c r="C102" s="39" t="s">
        <v>430</v>
      </c>
      <c r="D102" s="39" t="s">
        <v>656</v>
      </c>
      <c r="E102" s="40" t="s">
        <v>57</v>
      </c>
      <c r="F102" s="41">
        <v>20870</v>
      </c>
      <c r="G102" s="54" t="s">
        <v>814</v>
      </c>
      <c r="H102" s="52" t="str">
        <f>IF(COUNTIF(Patient_Log[SNILS],Patient_Log[[#This Row],[SNILS]])&gt;1,"True","False")</f>
        <v>False</v>
      </c>
      <c r="I102" s="50"/>
    </row>
    <row r="103" spans="1:9" x14ac:dyDescent="0.3">
      <c r="A103" s="42">
        <f t="shared" si="14"/>
        <v>102</v>
      </c>
      <c r="B103" s="39" t="s">
        <v>658</v>
      </c>
      <c r="C103" s="39" t="s">
        <v>344</v>
      </c>
      <c r="D103" s="39" t="s">
        <v>659</v>
      </c>
      <c r="E103" s="40" t="s">
        <v>57</v>
      </c>
      <c r="F103" s="41">
        <v>26492</v>
      </c>
      <c r="G103" s="54" t="s">
        <v>815</v>
      </c>
      <c r="H103" s="52" t="str">
        <f>IF(COUNTIF(Patient_Log[SNILS],Patient_Log[[#This Row],[SNILS]])&gt;1,"True","False")</f>
        <v>False</v>
      </c>
      <c r="I103" s="50"/>
    </row>
    <row r="104" spans="1:9" x14ac:dyDescent="0.3">
      <c r="A104" s="42">
        <f t="shared" si="14"/>
        <v>103</v>
      </c>
      <c r="B104" s="39" t="s">
        <v>661</v>
      </c>
      <c r="C104" s="39" t="s">
        <v>662</v>
      </c>
      <c r="D104" s="39" t="s">
        <v>663</v>
      </c>
      <c r="E104" s="40" t="s">
        <v>57</v>
      </c>
      <c r="F104" s="41">
        <v>23964</v>
      </c>
      <c r="G104" s="54" t="s">
        <v>816</v>
      </c>
      <c r="H104" s="52" t="str">
        <f>IF(COUNTIF(Patient_Log[SNILS],Patient_Log[[#This Row],[SNILS]])&gt;1,"True","False")</f>
        <v>False</v>
      </c>
      <c r="I104" s="50"/>
    </row>
    <row r="105" spans="1:9" x14ac:dyDescent="0.3">
      <c r="A105" s="42">
        <f t="shared" si="14"/>
        <v>104</v>
      </c>
      <c r="B105" s="39" t="s">
        <v>665</v>
      </c>
      <c r="C105" s="39" t="s">
        <v>588</v>
      </c>
      <c r="D105" s="39" t="s">
        <v>331</v>
      </c>
      <c r="E105" s="40" t="s">
        <v>57</v>
      </c>
      <c r="F105" s="41">
        <v>23476</v>
      </c>
      <c r="G105" s="54" t="s">
        <v>817</v>
      </c>
      <c r="H105" s="52" t="str">
        <f>IF(COUNTIF(Patient_Log[SNILS],Patient_Log[[#This Row],[SNILS]])&gt;1,"True","False")</f>
        <v>False</v>
      </c>
      <c r="I105" s="50"/>
    </row>
    <row r="106" spans="1:9" x14ac:dyDescent="0.3">
      <c r="A106" s="42">
        <f t="shared" si="14"/>
        <v>105</v>
      </c>
      <c r="B106" s="39" t="s">
        <v>667</v>
      </c>
      <c r="C106" s="39" t="s">
        <v>287</v>
      </c>
      <c r="D106" s="39" t="s">
        <v>268</v>
      </c>
      <c r="E106" s="40" t="s">
        <v>57</v>
      </c>
      <c r="F106" s="41">
        <v>20350</v>
      </c>
      <c r="G106" s="54" t="s">
        <v>818</v>
      </c>
      <c r="H106" s="52" t="str">
        <f>IF(COUNTIF(Patient_Log[SNILS],Patient_Log[[#This Row],[SNILS]])&gt;1,"True","False")</f>
        <v>False</v>
      </c>
      <c r="I106" s="50"/>
    </row>
    <row r="107" spans="1:9" x14ac:dyDescent="0.3">
      <c r="A107" s="42">
        <f t="shared" si="14"/>
        <v>106</v>
      </c>
      <c r="B107" s="39" t="s">
        <v>669</v>
      </c>
      <c r="C107" s="39" t="s">
        <v>384</v>
      </c>
      <c r="D107" s="39" t="s">
        <v>525</v>
      </c>
      <c r="E107" s="40" t="s">
        <v>57</v>
      </c>
      <c r="F107" s="41">
        <v>18205</v>
      </c>
      <c r="G107" s="54" t="s">
        <v>819</v>
      </c>
      <c r="H107" s="52" t="str">
        <f>IF(COUNTIF(Patient_Log[SNILS],Patient_Log[[#This Row],[SNILS]])&gt;1,"True","False")</f>
        <v>False</v>
      </c>
      <c r="I107" s="50"/>
    </row>
    <row r="108" spans="1:9" x14ac:dyDescent="0.3">
      <c r="A108" s="42">
        <f t="shared" si="14"/>
        <v>107</v>
      </c>
      <c r="B108" s="39" t="s">
        <v>671</v>
      </c>
      <c r="C108" s="39" t="s">
        <v>672</v>
      </c>
      <c r="D108" s="39" t="s">
        <v>461</v>
      </c>
      <c r="E108" s="40" t="s">
        <v>58</v>
      </c>
      <c r="F108" s="41">
        <v>27182</v>
      </c>
      <c r="G108" s="54" t="s">
        <v>820</v>
      </c>
      <c r="H108" s="52" t="str">
        <f>IF(COUNTIF(Patient_Log[SNILS],Patient_Log[[#This Row],[SNILS]])&gt;1,"True","False")</f>
        <v>False</v>
      </c>
      <c r="I108" s="50"/>
    </row>
    <row r="109" spans="1:9" x14ac:dyDescent="0.3">
      <c r="A109" s="42">
        <f t="shared" ref="A109:A115" si="15">ROW(A109)-1</f>
        <v>108</v>
      </c>
      <c r="B109" s="39" t="s">
        <v>674</v>
      </c>
      <c r="C109" s="39" t="s">
        <v>675</v>
      </c>
      <c r="D109" s="39" t="s">
        <v>589</v>
      </c>
      <c r="E109" s="40" t="s">
        <v>57</v>
      </c>
      <c r="F109" s="41">
        <v>24846</v>
      </c>
      <c r="G109" s="54" t="s">
        <v>821</v>
      </c>
      <c r="H109" s="52" t="str">
        <f>IF(COUNTIF(Patient_Log[SNILS],Patient_Log[[#This Row],[SNILS]])&gt;1,"True","False")</f>
        <v>False</v>
      </c>
      <c r="I109" s="50"/>
    </row>
    <row r="110" spans="1:9" x14ac:dyDescent="0.3">
      <c r="A110" s="42">
        <f t="shared" si="15"/>
        <v>109</v>
      </c>
      <c r="B110" s="39" t="s">
        <v>678</v>
      </c>
      <c r="C110" s="39" t="s">
        <v>287</v>
      </c>
      <c r="D110" s="39" t="s">
        <v>286</v>
      </c>
      <c r="E110" s="40" t="s">
        <v>57</v>
      </c>
      <c r="F110" s="41">
        <v>18171</v>
      </c>
      <c r="G110" s="54" t="s">
        <v>822</v>
      </c>
      <c r="H110" s="52" t="str">
        <f>IF(COUNTIF(Patient_Log[SNILS],Patient_Log[[#This Row],[SNILS]])&gt;1,"True","False")</f>
        <v>False</v>
      </c>
      <c r="I110" s="50"/>
    </row>
    <row r="111" spans="1:9" x14ac:dyDescent="0.3">
      <c r="A111" s="42">
        <f t="shared" si="15"/>
        <v>110</v>
      </c>
      <c r="B111" s="39" t="s">
        <v>681</v>
      </c>
      <c r="C111" s="39" t="s">
        <v>349</v>
      </c>
      <c r="D111" s="39" t="s">
        <v>508</v>
      </c>
      <c r="E111" s="40" t="s">
        <v>58</v>
      </c>
      <c r="F111" s="41">
        <v>14247</v>
      </c>
      <c r="G111" s="54" t="s">
        <v>823</v>
      </c>
      <c r="H111" s="52" t="str">
        <f>IF(COUNTIF(Patient_Log[SNILS],Patient_Log[[#This Row],[SNILS]])&gt;1,"True","False")</f>
        <v>False</v>
      </c>
      <c r="I111" s="50"/>
    </row>
    <row r="112" spans="1:9" x14ac:dyDescent="0.3">
      <c r="A112" s="42">
        <f t="shared" si="15"/>
        <v>111</v>
      </c>
      <c r="B112" s="39" t="s">
        <v>683</v>
      </c>
      <c r="C112" s="39" t="s">
        <v>475</v>
      </c>
      <c r="D112" s="39" t="s">
        <v>389</v>
      </c>
      <c r="E112" s="40" t="s">
        <v>57</v>
      </c>
      <c r="F112" s="41">
        <v>22717</v>
      </c>
      <c r="G112" s="54" t="s">
        <v>824</v>
      </c>
      <c r="H112" s="52" t="str">
        <f>IF(COUNTIF(Patient_Log[SNILS],Patient_Log[[#This Row],[SNILS]])&gt;1,"True","False")</f>
        <v>False</v>
      </c>
      <c r="I112" s="50"/>
    </row>
    <row r="113" spans="1:9" x14ac:dyDescent="0.3">
      <c r="A113" s="42">
        <f t="shared" si="15"/>
        <v>112</v>
      </c>
      <c r="B113" s="39" t="s">
        <v>685</v>
      </c>
      <c r="C113" s="39" t="s">
        <v>571</v>
      </c>
      <c r="D113" s="39" t="s">
        <v>686</v>
      </c>
      <c r="E113" s="40" t="s">
        <v>58</v>
      </c>
      <c r="F113" s="41">
        <v>31808</v>
      </c>
      <c r="G113" s="54" t="s">
        <v>825</v>
      </c>
      <c r="H113" s="52" t="str">
        <f>IF(COUNTIF(Patient_Log[SNILS],Patient_Log[[#This Row],[SNILS]])&gt;1,"True","False")</f>
        <v>False</v>
      </c>
      <c r="I113" s="50"/>
    </row>
    <row r="114" spans="1:9" x14ac:dyDescent="0.3">
      <c r="A114" s="42">
        <f t="shared" si="15"/>
        <v>113</v>
      </c>
      <c r="B114" s="39" t="s">
        <v>690</v>
      </c>
      <c r="C114" s="39" t="s">
        <v>344</v>
      </c>
      <c r="D114" s="39" t="s">
        <v>389</v>
      </c>
      <c r="E114" s="40" t="s">
        <v>57</v>
      </c>
      <c r="F114" s="41">
        <v>24446</v>
      </c>
      <c r="G114" s="54" t="s">
        <v>826</v>
      </c>
      <c r="H114" s="52" t="str">
        <f>IF(COUNTIF(Patient_Log[SNILS],Patient_Log[[#This Row],[SNILS]])&gt;1,"True","False")</f>
        <v>False</v>
      </c>
      <c r="I114" s="50"/>
    </row>
    <row r="115" spans="1:9" x14ac:dyDescent="0.3">
      <c r="A115" s="42">
        <f t="shared" si="15"/>
        <v>114</v>
      </c>
      <c r="B115" s="39" t="s">
        <v>692</v>
      </c>
      <c r="C115" s="39" t="s">
        <v>693</v>
      </c>
      <c r="D115" s="39" t="s">
        <v>686</v>
      </c>
      <c r="E115" s="40" t="s">
        <v>58</v>
      </c>
      <c r="F115" s="41">
        <v>23339</v>
      </c>
      <c r="G115" s="54" t="s">
        <v>827</v>
      </c>
      <c r="H115" s="52" t="str">
        <f>IF(COUNTIF(Patient_Log[SNILS],Patient_Log[[#This Row],[SNILS]])&gt;1,"True","False")</f>
        <v>False</v>
      </c>
      <c r="I115" s="50"/>
    </row>
    <row r="116" spans="1:9" x14ac:dyDescent="0.3">
      <c r="A116" s="42">
        <f t="shared" ref="A116:A121" si="16">ROW(A116)-1</f>
        <v>115</v>
      </c>
      <c r="B116" s="39" t="s">
        <v>695</v>
      </c>
      <c r="C116" s="39" t="s">
        <v>327</v>
      </c>
      <c r="D116" s="39" t="s">
        <v>448</v>
      </c>
      <c r="E116" s="40" t="s">
        <v>57</v>
      </c>
      <c r="F116" s="41">
        <v>26713</v>
      </c>
      <c r="G116" s="54" t="s">
        <v>828</v>
      </c>
      <c r="H116" s="52" t="str">
        <f>IF(COUNTIF(Patient_Log[SNILS],Patient_Log[[#This Row],[SNILS]])&gt;1,"True","False")</f>
        <v>False</v>
      </c>
      <c r="I116" s="50"/>
    </row>
    <row r="117" spans="1:9" x14ac:dyDescent="0.3">
      <c r="A117" s="42">
        <f t="shared" si="16"/>
        <v>116</v>
      </c>
      <c r="B117" s="39" t="s">
        <v>697</v>
      </c>
      <c r="C117" s="39" t="s">
        <v>698</v>
      </c>
      <c r="D117" s="39" t="s">
        <v>699</v>
      </c>
      <c r="E117" s="40" t="s">
        <v>58</v>
      </c>
      <c r="F117" s="41">
        <v>21553</v>
      </c>
      <c r="G117" s="54" t="s">
        <v>829</v>
      </c>
      <c r="H117" s="52" t="str">
        <f>IF(COUNTIF(Patient_Log[SNILS],Patient_Log[[#This Row],[SNILS]])&gt;1,"True","False")</f>
        <v>False</v>
      </c>
      <c r="I117" s="50"/>
    </row>
    <row r="118" spans="1:9" x14ac:dyDescent="0.3">
      <c r="A118" s="42">
        <f t="shared" si="16"/>
        <v>117</v>
      </c>
      <c r="B118" s="39" t="s">
        <v>701</v>
      </c>
      <c r="C118" s="39" t="s">
        <v>475</v>
      </c>
      <c r="D118" s="39" t="s">
        <v>286</v>
      </c>
      <c r="E118" s="40" t="s">
        <v>57</v>
      </c>
      <c r="F118" s="41">
        <v>27995</v>
      </c>
      <c r="G118" s="54" t="s">
        <v>830</v>
      </c>
      <c r="H118" s="52" t="str">
        <f>IF(COUNTIF(Patient_Log[SNILS],Patient_Log[[#This Row],[SNILS]])&gt;1,"True","False")</f>
        <v>False</v>
      </c>
      <c r="I118" s="50"/>
    </row>
    <row r="119" spans="1:9" x14ac:dyDescent="0.3">
      <c r="A119" s="42">
        <f t="shared" si="16"/>
        <v>118</v>
      </c>
      <c r="B119" s="39" t="s">
        <v>703</v>
      </c>
      <c r="C119" s="39" t="s">
        <v>384</v>
      </c>
      <c r="D119" s="39" t="s">
        <v>704</v>
      </c>
      <c r="E119" s="40" t="s">
        <v>57</v>
      </c>
      <c r="F119" s="41">
        <v>22764</v>
      </c>
      <c r="G119" s="54" t="s">
        <v>831</v>
      </c>
      <c r="H119" s="52" t="str">
        <f>IF(COUNTIF(Patient_Log[SNILS],Patient_Log[[#This Row],[SNILS]])&gt;1,"True","False")</f>
        <v>False</v>
      </c>
      <c r="I119" s="50"/>
    </row>
    <row r="120" spans="1:9" x14ac:dyDescent="0.3">
      <c r="A120" s="42">
        <f t="shared" si="16"/>
        <v>119</v>
      </c>
      <c r="B120" s="39" t="s">
        <v>707</v>
      </c>
      <c r="C120" s="39" t="s">
        <v>349</v>
      </c>
      <c r="D120" s="39" t="s">
        <v>461</v>
      </c>
      <c r="E120" s="40" t="s">
        <v>58</v>
      </c>
      <c r="F120" s="41">
        <v>22044</v>
      </c>
      <c r="G120" s="54" t="s">
        <v>832</v>
      </c>
      <c r="H120" s="52" t="str">
        <f>IF(COUNTIF(Patient_Log[SNILS],Patient_Log[[#This Row],[SNILS]])&gt;1,"True","False")</f>
        <v>False</v>
      </c>
      <c r="I120" s="50"/>
    </row>
    <row r="121" spans="1:9" x14ac:dyDescent="0.3">
      <c r="A121" s="42">
        <f t="shared" si="16"/>
        <v>120</v>
      </c>
      <c r="B121" s="39" t="s">
        <v>709</v>
      </c>
      <c r="C121" s="39" t="s">
        <v>710</v>
      </c>
      <c r="D121" s="39" t="s">
        <v>711</v>
      </c>
      <c r="E121" s="40" t="s">
        <v>58</v>
      </c>
      <c r="F121" s="41">
        <v>17388</v>
      </c>
      <c r="G121" s="54">
        <v>15503527341</v>
      </c>
      <c r="H121" s="52" t="str">
        <f>IF(COUNTIF(Patient_Log[SNILS],Patient_Log[[#This Row],[SNILS]])&gt;1,"True","False")</f>
        <v>False</v>
      </c>
      <c r="I121" s="50"/>
    </row>
    <row r="122" spans="1:9" x14ac:dyDescent="0.3">
      <c r="A122" s="42">
        <f t="shared" ref="A122:A127" si="17">ROW(A122)-1</f>
        <v>121</v>
      </c>
      <c r="B122" s="39" t="s">
        <v>713</v>
      </c>
      <c r="C122" s="39" t="s">
        <v>384</v>
      </c>
      <c r="D122" s="39" t="s">
        <v>714</v>
      </c>
      <c r="E122" s="40" t="s">
        <v>57</v>
      </c>
      <c r="F122" s="41">
        <v>17087</v>
      </c>
      <c r="G122" s="54" t="s">
        <v>833</v>
      </c>
      <c r="H122" s="52" t="str">
        <f>IF(COUNTIF(Patient_Log[SNILS],Patient_Log[[#This Row],[SNILS]])&gt;1,"True","False")</f>
        <v>False</v>
      </c>
      <c r="I122" s="50"/>
    </row>
    <row r="123" spans="1:9" x14ac:dyDescent="0.3">
      <c r="A123" s="42">
        <f t="shared" si="17"/>
        <v>122</v>
      </c>
      <c r="B123" s="39" t="s">
        <v>716</v>
      </c>
      <c r="C123" s="39" t="s">
        <v>349</v>
      </c>
      <c r="D123" s="39" t="s">
        <v>291</v>
      </c>
      <c r="E123" s="40" t="s">
        <v>58</v>
      </c>
      <c r="F123" s="41">
        <v>15470</v>
      </c>
      <c r="G123" s="54" t="s">
        <v>834</v>
      </c>
      <c r="H123" s="52" t="str">
        <f>IF(COUNTIF(Patient_Log[SNILS],Patient_Log[[#This Row],[SNILS]])&gt;1,"True","False")</f>
        <v>False</v>
      </c>
      <c r="I123" s="50"/>
    </row>
    <row r="124" spans="1:9" x14ac:dyDescent="0.3">
      <c r="A124" s="42">
        <f t="shared" si="17"/>
        <v>123</v>
      </c>
      <c r="B124" s="39" t="s">
        <v>718</v>
      </c>
      <c r="C124" s="39" t="s">
        <v>475</v>
      </c>
      <c r="D124" s="39" t="s">
        <v>286</v>
      </c>
      <c r="E124" s="40" t="s">
        <v>57</v>
      </c>
      <c r="F124" s="41">
        <v>20978</v>
      </c>
      <c r="G124" s="54" t="s">
        <v>835</v>
      </c>
      <c r="H124" s="52" t="str">
        <f>IF(COUNTIF(Patient_Log[SNILS],Patient_Log[[#This Row],[SNILS]])&gt;1,"True","False")</f>
        <v>False</v>
      </c>
      <c r="I124" s="50"/>
    </row>
    <row r="125" spans="1:9" x14ac:dyDescent="0.3">
      <c r="A125" s="42">
        <f t="shared" si="17"/>
        <v>124</v>
      </c>
      <c r="B125" s="39" t="s">
        <v>720</v>
      </c>
      <c r="C125" s="39" t="s">
        <v>384</v>
      </c>
      <c r="D125" s="39" t="s">
        <v>431</v>
      </c>
      <c r="E125" s="40" t="s">
        <v>57</v>
      </c>
      <c r="F125" s="41">
        <v>20856</v>
      </c>
      <c r="G125" s="54" t="s">
        <v>836</v>
      </c>
      <c r="H125" s="52" t="str">
        <f>IF(COUNTIF(Patient_Log[SNILS],Patient_Log[[#This Row],[SNILS]])&gt;1,"True","False")</f>
        <v>False</v>
      </c>
      <c r="I125" s="50"/>
    </row>
    <row r="126" spans="1:9" x14ac:dyDescent="0.3">
      <c r="A126" s="42">
        <f t="shared" si="17"/>
        <v>125</v>
      </c>
      <c r="B126" s="39" t="s">
        <v>837</v>
      </c>
      <c r="C126" s="39" t="s">
        <v>460</v>
      </c>
      <c r="D126" s="39" t="s">
        <v>295</v>
      </c>
      <c r="E126" s="40" t="s">
        <v>58</v>
      </c>
      <c r="F126" s="41">
        <v>22944</v>
      </c>
      <c r="G126" s="54" t="s">
        <v>838</v>
      </c>
      <c r="H126" s="52" t="str">
        <f>IF(COUNTIF(Patient_Log[SNILS],Patient_Log[[#This Row],[SNILS]])&gt;1,"True","False")</f>
        <v>False</v>
      </c>
      <c r="I126" s="50"/>
    </row>
    <row r="127" spans="1:9" x14ac:dyDescent="0.3">
      <c r="A127" s="42">
        <f t="shared" si="17"/>
        <v>126</v>
      </c>
      <c r="B127" s="39" t="s">
        <v>840</v>
      </c>
      <c r="C127" s="39" t="s">
        <v>384</v>
      </c>
      <c r="D127" s="39" t="s">
        <v>345</v>
      </c>
      <c r="E127" s="40" t="s">
        <v>57</v>
      </c>
      <c r="F127" s="41">
        <v>17118</v>
      </c>
      <c r="G127" s="54" t="s">
        <v>841</v>
      </c>
      <c r="H127" s="52" t="str">
        <f>IF(COUNTIF(Patient_Log[SNILS],Patient_Log[[#This Row],[SNILS]])&gt;1,"True","False")</f>
        <v>False</v>
      </c>
      <c r="I127" s="50"/>
    </row>
    <row r="128" spans="1:9" x14ac:dyDescent="0.3">
      <c r="A128" s="42">
        <f>ROW(A128)-1</f>
        <v>127</v>
      </c>
      <c r="B128" s="39" t="s">
        <v>844</v>
      </c>
      <c r="C128" s="39" t="s">
        <v>287</v>
      </c>
      <c r="D128" s="39" t="s">
        <v>606</v>
      </c>
      <c r="E128" s="40" t="s">
        <v>57</v>
      </c>
      <c r="F128" s="41">
        <v>22821</v>
      </c>
      <c r="G128" s="54" t="s">
        <v>845</v>
      </c>
      <c r="H128" s="52" t="str">
        <f>IF(COUNTIF(Patient_Log[SNILS],Patient_Log[[#This Row],[SNILS]])&gt;1,"True","False")</f>
        <v>False</v>
      </c>
      <c r="I128" s="50"/>
    </row>
    <row r="129" spans="1:9" x14ac:dyDescent="0.3">
      <c r="A129" s="42">
        <f>ROW(A129)-1</f>
        <v>128</v>
      </c>
      <c r="B129" s="39" t="s">
        <v>847</v>
      </c>
      <c r="C129" s="39" t="s">
        <v>693</v>
      </c>
      <c r="D129" s="39" t="s">
        <v>517</v>
      </c>
      <c r="E129" s="40" t="s">
        <v>58</v>
      </c>
      <c r="F129" s="41">
        <v>24689</v>
      </c>
      <c r="G129" s="54" t="s">
        <v>848</v>
      </c>
      <c r="H129" s="52" t="str">
        <f>IF(COUNTIF(Patient_Log[SNILS],Patient_Log[[#This Row],[SNILS]])&gt;1,"True","False")</f>
        <v>False</v>
      </c>
      <c r="I129" s="50"/>
    </row>
    <row r="130" spans="1:9" x14ac:dyDescent="0.3">
      <c r="A130" s="42">
        <f>ROW(A130)-1</f>
        <v>129</v>
      </c>
      <c r="B130" s="39" t="s">
        <v>850</v>
      </c>
      <c r="C130" s="39" t="s">
        <v>384</v>
      </c>
      <c r="D130" s="39" t="s">
        <v>345</v>
      </c>
      <c r="E130" s="40" t="s">
        <v>57</v>
      </c>
      <c r="F130" s="41">
        <v>20743</v>
      </c>
      <c r="G130" s="54" t="s">
        <v>851</v>
      </c>
      <c r="H130" s="52" t="str">
        <f>IF(COUNTIF(Patient_Log[SNILS],Patient_Log[[#This Row],[SNILS]])&gt;1,"True","False")</f>
        <v>False</v>
      </c>
      <c r="I130" s="50"/>
    </row>
    <row r="131" spans="1:9" x14ac:dyDescent="0.3">
      <c r="A131" s="42">
        <f>ROW(A131)-1</f>
        <v>130</v>
      </c>
      <c r="B131" s="39" t="s">
        <v>854</v>
      </c>
      <c r="C131" s="39" t="s">
        <v>475</v>
      </c>
      <c r="D131" s="39" t="s">
        <v>268</v>
      </c>
      <c r="E131" s="40" t="s">
        <v>57</v>
      </c>
      <c r="F131" s="41">
        <v>18378</v>
      </c>
      <c r="G131" s="54" t="s">
        <v>855</v>
      </c>
      <c r="H131" s="52" t="str">
        <f>IF(COUNTIF(Patient_Log[SNILS],Patient_Log[[#This Row],[SNILS]])&gt;1,"True","False")</f>
        <v>False</v>
      </c>
      <c r="I131" s="50"/>
    </row>
  </sheetData>
  <sheetProtection formatCells="0" formatColumns="0"/>
  <phoneticPr fontId="3" type="noConversion"/>
  <conditionalFormatting sqref="D52">
    <cfRule type="expression" dxfId="58" priority="4">
      <formula>ROW()=CELL("строка")</formula>
    </cfRule>
  </conditionalFormatting>
  <conditionalFormatting sqref="A2:I131">
    <cfRule type="expression" dxfId="57" priority="3">
      <formula>ROW()=CELL("строка")</formula>
    </cfRule>
  </conditionalFormatting>
  <conditionalFormatting sqref="G2:G131">
    <cfRule type="duplicateValues" dxfId="56" priority="8"/>
  </conditionalFormatting>
  <conditionalFormatting sqref="G126">
    <cfRule type="expression" dxfId="55" priority="1">
      <formula>ROW()=CELL("строка")</formula>
    </cfRule>
  </conditionalFormatting>
  <conditionalFormatting sqref="G126">
    <cfRule type="duplicateValues" dxfId="54" priority="2"/>
  </conditionalFormatting>
  <dataValidations count="2">
    <dataValidation type="list" allowBlank="1" showInputMessage="1" showErrorMessage="1" sqref="E2:E131" xr:uid="{F5122DB4-5044-4E18-9D7C-7DD7CA2FA26E}">
      <formula1>INDIRECT("gender[gender]")</formula1>
    </dataValidation>
    <dataValidation type="textLength" errorStyle="warning" operator="equal" allowBlank="1" showInputMessage="1" showErrorMessage="1" errorTitle="Неверное количество знаков" error="Прописать в формате 11 знаков" sqref="G2:G131" xr:uid="{048D675D-A8F3-4381-A1D0-856D641BD2AA}">
      <formula1>11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6F3EB-FF31-48B7-9C5D-7C08C4C9E433}">
  <sheetPr codeName="Лист2">
    <tabColor rgb="FFC00000"/>
  </sheetPr>
  <dimension ref="A1:O127"/>
  <sheetViews>
    <sheetView zoomScale="80" zoomScaleNormal="80" workbookViewId="0">
      <pane ySplit="1" topLeftCell="A92" activePane="bottomLeft" state="frozen"/>
      <selection pane="bottomLeft" activeCell="D132" sqref="D132"/>
    </sheetView>
  </sheetViews>
  <sheetFormatPr defaultRowHeight="14.4" x14ac:dyDescent="0.3"/>
  <cols>
    <col min="1" max="1" width="13.33203125" style="1" bestFit="1" customWidth="1"/>
    <col min="2" max="2" width="10.109375" style="44" bestFit="1" customWidth="1"/>
    <col min="3" max="3" width="10.33203125" bestFit="1" customWidth="1"/>
    <col min="4" max="4" width="22.77734375" customWidth="1"/>
    <col min="5" max="5" width="13.88671875" bestFit="1" customWidth="1"/>
    <col min="6" max="6" width="8" bestFit="1" customWidth="1"/>
    <col min="7" max="7" width="14.109375" bestFit="1" customWidth="1"/>
    <col min="8" max="8" width="17.77734375" bestFit="1" customWidth="1"/>
    <col min="9" max="9" width="3.5546875" customWidth="1"/>
    <col min="10" max="10" width="15.21875" bestFit="1" customWidth="1"/>
    <col min="11" max="11" width="11.88671875" bestFit="1" customWidth="1"/>
    <col min="12" max="12" width="11.5546875" bestFit="1" customWidth="1"/>
    <col min="13" max="13" width="8.21875" bestFit="1" customWidth="1"/>
    <col min="14" max="14" width="11.6640625" bestFit="1" customWidth="1"/>
    <col min="15" max="15" width="33.33203125" bestFit="1" customWidth="1"/>
  </cols>
  <sheetData>
    <row r="1" spans="1:15" x14ac:dyDescent="0.3">
      <c r="A1" s="3" t="s">
        <v>279</v>
      </c>
      <c r="B1" s="44" t="s">
        <v>47</v>
      </c>
      <c r="C1" s="3" t="s">
        <v>5</v>
      </c>
      <c r="D1" t="s">
        <v>278</v>
      </c>
      <c r="E1" t="s">
        <v>277</v>
      </c>
      <c r="F1" t="s">
        <v>134</v>
      </c>
      <c r="G1" t="s">
        <v>173</v>
      </c>
      <c r="H1" t="s">
        <v>174</v>
      </c>
      <c r="I1" s="3"/>
      <c r="J1" s="1" t="s">
        <v>6</v>
      </c>
      <c r="K1" s="1" t="s">
        <v>12</v>
      </c>
      <c r="L1" s="1" t="s">
        <v>13</v>
      </c>
      <c r="M1" s="1" t="s">
        <v>26</v>
      </c>
      <c r="N1" s="1" t="str">
        <f>LOWER("PRIMARY_KEY")</f>
        <v>primary_key</v>
      </c>
      <c r="O1" s="1" t="s">
        <v>7</v>
      </c>
    </row>
    <row r="2" spans="1:15" x14ac:dyDescent="0.3">
      <c r="A2" s="3">
        <f t="shared" ref="A2:A7" si="0">ROW(A2)-1</f>
        <v>1</v>
      </c>
      <c r="B2" s="5">
        <v>1</v>
      </c>
      <c r="C2" s="23">
        <v>45629</v>
      </c>
      <c r="D2" t="s">
        <v>63</v>
      </c>
      <c r="E2" t="str">
        <f>INDEX(title_diagnostics[],MATCH(diagnostics[[#This Row],[title_diagnostics]],title_diagnostics[diagnostics],0),2)</f>
        <v>A06.10.006</v>
      </c>
      <c r="F2" t="s">
        <v>160</v>
      </c>
      <c r="G2" t="s">
        <v>193</v>
      </c>
      <c r="H2" t="s">
        <v>204</v>
      </c>
      <c r="I2" s="3"/>
      <c r="J2" s="8" t="str" cm="1">
        <f t="array" ref="J2:J9">TRANSPOSE(diagnostics[#Headers])</f>
        <v>diagnostics_id</v>
      </c>
      <c r="K2" t="s">
        <v>172</v>
      </c>
      <c r="L2" t="s">
        <v>9</v>
      </c>
      <c r="M2" t="s">
        <v>27</v>
      </c>
      <c r="N2" t="s">
        <v>27</v>
      </c>
      <c r="O2" t="s">
        <v>225</v>
      </c>
    </row>
    <row r="3" spans="1:15" x14ac:dyDescent="0.3">
      <c r="A3" s="3">
        <f t="shared" si="0"/>
        <v>2</v>
      </c>
      <c r="B3" s="45">
        <v>2</v>
      </c>
      <c r="C3" s="23">
        <v>45629</v>
      </c>
      <c r="D3" s="10" t="s">
        <v>127</v>
      </c>
      <c r="E3" s="10" t="str">
        <f>INDEX(title_diagnostics[],MATCH(diagnostics[[#This Row],[title_diagnostics]],title_diagnostics[diagnostics],0),2)</f>
        <v>A06.10.006.002</v>
      </c>
      <c r="F3" s="10" t="s">
        <v>160</v>
      </c>
      <c r="G3" s="10" t="s">
        <v>193</v>
      </c>
      <c r="H3" s="10" t="s">
        <v>204</v>
      </c>
      <c r="I3" s="3"/>
      <c r="J3" t="str">
        <v>patient_id</v>
      </c>
      <c r="K3" t="s">
        <v>5</v>
      </c>
      <c r="L3" t="s">
        <v>5</v>
      </c>
      <c r="M3" t="s">
        <v>27</v>
      </c>
      <c r="N3" t="s">
        <v>28</v>
      </c>
      <c r="O3" t="s">
        <v>62</v>
      </c>
    </row>
    <row r="4" spans="1:15" x14ac:dyDescent="0.3">
      <c r="A4" s="14">
        <f t="shared" si="0"/>
        <v>3</v>
      </c>
      <c r="B4" s="5">
        <v>3</v>
      </c>
      <c r="C4" s="28">
        <v>45636</v>
      </c>
      <c r="D4" s="10" t="s">
        <v>63</v>
      </c>
      <c r="E4" s="10" t="str">
        <f>INDEX(title_diagnostics[],MATCH(diagnostics[[#This Row],[title_diagnostics]],title_diagnostics[diagnostics],0),2)</f>
        <v>A06.10.006</v>
      </c>
      <c r="F4" s="10" t="s">
        <v>160</v>
      </c>
      <c r="G4" s="10" t="s">
        <v>193</v>
      </c>
      <c r="H4" s="10" t="s">
        <v>202</v>
      </c>
      <c r="I4" s="3"/>
      <c r="J4" t="str">
        <v>date</v>
      </c>
      <c r="K4" t="s">
        <v>172</v>
      </c>
      <c r="L4" t="s">
        <v>15</v>
      </c>
      <c r="M4" t="s">
        <v>27</v>
      </c>
      <c r="N4" t="s">
        <v>28</v>
      </c>
      <c r="O4" s="2" t="s">
        <v>260</v>
      </c>
    </row>
    <row r="5" spans="1:15" x14ac:dyDescent="0.3">
      <c r="A5" s="14">
        <f t="shared" si="0"/>
        <v>4</v>
      </c>
      <c r="B5" s="5">
        <v>4</v>
      </c>
      <c r="C5" s="28">
        <v>45636</v>
      </c>
      <c r="D5" s="10" t="s">
        <v>63</v>
      </c>
      <c r="E5" s="10" t="str">
        <f>INDEX(title_diagnostics[],MATCH(diagnostics[[#This Row],[title_diagnostics]],title_diagnostics[diagnostics],0),2)</f>
        <v>A06.10.006</v>
      </c>
      <c r="F5" s="10" t="s">
        <v>160</v>
      </c>
      <c r="G5" s="10" t="s">
        <v>193</v>
      </c>
      <c r="H5" s="10" t="s">
        <v>203</v>
      </c>
      <c r="I5" s="3"/>
      <c r="J5" t="str">
        <v>title_diagnostics</v>
      </c>
      <c r="K5" t="s">
        <v>14</v>
      </c>
      <c r="L5" t="s">
        <v>219</v>
      </c>
      <c r="M5" t="s">
        <v>27</v>
      </c>
      <c r="N5" t="s">
        <v>28</v>
      </c>
      <c r="O5" t="s">
        <v>220</v>
      </c>
    </row>
    <row r="6" spans="1:15" x14ac:dyDescent="0.3">
      <c r="A6" s="14">
        <f t="shared" si="0"/>
        <v>5</v>
      </c>
      <c r="B6" s="5">
        <v>5</v>
      </c>
      <c r="C6" s="28">
        <v>45641</v>
      </c>
      <c r="D6" s="10" t="s">
        <v>63</v>
      </c>
      <c r="E6" s="10" t="str">
        <f>INDEX(title_diagnostics[],MATCH(diagnostics[[#This Row],[title_diagnostics]],title_diagnostics[diagnostics],0),2)</f>
        <v>A06.10.006</v>
      </c>
      <c r="F6" s="10" t="s">
        <v>160</v>
      </c>
      <c r="G6" s="10" t="s">
        <v>186</v>
      </c>
      <c r="H6" s="10" t="s">
        <v>199</v>
      </c>
      <c r="I6" s="3"/>
      <c r="J6" t="str">
        <v>ENMU</v>
      </c>
      <c r="K6" t="s">
        <v>14</v>
      </c>
      <c r="L6" t="s">
        <v>11</v>
      </c>
      <c r="M6" t="s">
        <v>27</v>
      </c>
      <c r="N6" t="s">
        <v>28</v>
      </c>
      <c r="O6" t="s">
        <v>221</v>
      </c>
    </row>
    <row r="7" spans="1:15" x14ac:dyDescent="0.3">
      <c r="A7" s="14">
        <f t="shared" si="0"/>
        <v>6</v>
      </c>
      <c r="B7" s="5">
        <v>6</v>
      </c>
      <c r="C7" s="28">
        <v>45641</v>
      </c>
      <c r="D7" s="10" t="s">
        <v>63</v>
      </c>
      <c r="E7" s="10" t="str">
        <f>INDEX(title_diagnostics[],MATCH(diagnostics[[#This Row],[title_diagnostics]],title_diagnostics[diagnostics],0),2)</f>
        <v>A06.10.006</v>
      </c>
      <c r="F7" s="10" t="s">
        <v>160</v>
      </c>
      <c r="G7" s="10" t="s">
        <v>193</v>
      </c>
      <c r="H7" s="10" t="s">
        <v>204</v>
      </c>
      <c r="J7" t="str">
        <v>access</v>
      </c>
      <c r="K7" t="s">
        <v>14</v>
      </c>
      <c r="L7" t="s">
        <v>10</v>
      </c>
      <c r="M7" t="s">
        <v>27</v>
      </c>
      <c r="N7" t="s">
        <v>28</v>
      </c>
      <c r="O7" t="s">
        <v>222</v>
      </c>
    </row>
    <row r="8" spans="1:15" x14ac:dyDescent="0.3">
      <c r="A8" s="14">
        <f t="shared" ref="A8:A13" si="1">ROW(A8)-1</f>
        <v>7</v>
      </c>
      <c r="B8" s="5">
        <v>7</v>
      </c>
      <c r="C8" s="28">
        <v>45641</v>
      </c>
      <c r="D8" s="10" t="s">
        <v>63</v>
      </c>
      <c r="E8" s="10" t="str">
        <f>INDEX(title_diagnostics[],MATCH(diagnostics[[#This Row],[title_diagnostics]],title_diagnostics[diagnostics],0),2)</f>
        <v>A06.10.006</v>
      </c>
      <c r="F8" s="10" t="s">
        <v>160</v>
      </c>
      <c r="G8" s="10" t="s">
        <v>193</v>
      </c>
      <c r="H8" s="10" t="s">
        <v>204</v>
      </c>
      <c r="J8" t="str">
        <v>surgeon</v>
      </c>
      <c r="K8" t="s">
        <v>14</v>
      </c>
      <c r="L8" t="s">
        <v>10</v>
      </c>
      <c r="M8" t="s">
        <v>27</v>
      </c>
      <c r="N8" t="s">
        <v>28</v>
      </c>
      <c r="O8" t="s">
        <v>223</v>
      </c>
    </row>
    <row r="9" spans="1:15" x14ac:dyDescent="0.3">
      <c r="A9" s="14">
        <f t="shared" si="1"/>
        <v>8</v>
      </c>
      <c r="B9" s="5">
        <v>8</v>
      </c>
      <c r="C9" s="28">
        <v>45645</v>
      </c>
      <c r="D9" s="10" t="s">
        <v>72</v>
      </c>
      <c r="E9" s="10" t="str">
        <f>INDEX(title_diagnostics[],MATCH(diagnostics[[#This Row],[title_diagnostics]],title_diagnostics[diagnostics],0),2)</f>
        <v>A06.12.031.001</v>
      </c>
      <c r="F9" s="10" t="s">
        <v>160</v>
      </c>
      <c r="G9" s="10" t="s">
        <v>193</v>
      </c>
      <c r="H9" s="10" t="s">
        <v>196</v>
      </c>
      <c r="J9" t="str">
        <v>nurse</v>
      </c>
      <c r="K9" t="s">
        <v>14</v>
      </c>
      <c r="L9" t="s">
        <v>10</v>
      </c>
      <c r="M9" t="s">
        <v>27</v>
      </c>
      <c r="N9" t="s">
        <v>28</v>
      </c>
      <c r="O9" t="s">
        <v>224</v>
      </c>
    </row>
    <row r="10" spans="1:15" x14ac:dyDescent="0.3">
      <c r="A10" s="14">
        <f t="shared" si="1"/>
        <v>9</v>
      </c>
      <c r="B10" s="5">
        <v>9</v>
      </c>
      <c r="C10" s="28">
        <v>45645</v>
      </c>
      <c r="D10" s="10" t="s">
        <v>63</v>
      </c>
      <c r="E10" s="10" t="str">
        <f>INDEX(title_diagnostics[],MATCH(diagnostics[[#This Row],[title_diagnostics]],title_diagnostics[diagnostics],0),2)</f>
        <v>A06.10.006</v>
      </c>
      <c r="F10" s="10" t="s">
        <v>160</v>
      </c>
      <c r="G10" s="10" t="s">
        <v>193</v>
      </c>
      <c r="H10" s="10" t="s">
        <v>203</v>
      </c>
    </row>
    <row r="11" spans="1:15" x14ac:dyDescent="0.3">
      <c r="A11" s="14">
        <f t="shared" si="1"/>
        <v>10</v>
      </c>
      <c r="B11" s="5">
        <v>10</v>
      </c>
      <c r="C11" s="28">
        <v>45649</v>
      </c>
      <c r="D11" s="10" t="s">
        <v>63</v>
      </c>
      <c r="E11" s="10" t="str">
        <f>INDEX(title_diagnostics[],MATCH(diagnostics[[#This Row],[title_diagnostics]],title_diagnostics[diagnostics],0),2)</f>
        <v>A06.10.006</v>
      </c>
      <c r="F11" s="10" t="s">
        <v>160</v>
      </c>
      <c r="G11" s="10" t="s">
        <v>193</v>
      </c>
      <c r="H11" s="10" t="s">
        <v>196</v>
      </c>
    </row>
    <row r="12" spans="1:15" x14ac:dyDescent="0.3">
      <c r="A12" s="14">
        <f t="shared" si="1"/>
        <v>11</v>
      </c>
      <c r="B12" s="5">
        <v>11</v>
      </c>
      <c r="C12" s="28">
        <v>45649</v>
      </c>
      <c r="D12" s="10" t="s">
        <v>63</v>
      </c>
      <c r="E12" s="10" t="str">
        <f>INDEX(title_diagnostics[],MATCH(diagnostics[[#This Row],[title_diagnostics]],title_diagnostics[diagnostics],0),2)</f>
        <v>A06.10.006</v>
      </c>
      <c r="F12" s="10" t="s">
        <v>160</v>
      </c>
      <c r="G12" s="10" t="s">
        <v>193</v>
      </c>
      <c r="H12" s="10" t="s">
        <v>205</v>
      </c>
    </row>
    <row r="13" spans="1:15" x14ac:dyDescent="0.3">
      <c r="A13" s="14">
        <f t="shared" si="1"/>
        <v>12</v>
      </c>
      <c r="B13" s="5">
        <v>12</v>
      </c>
      <c r="C13" s="28">
        <v>45651</v>
      </c>
      <c r="D13" s="10" t="s">
        <v>63</v>
      </c>
      <c r="E13" s="10" t="str">
        <f>INDEX(title_diagnostics[],MATCH(diagnostics[[#This Row],[title_diagnostics]],title_diagnostics[diagnostics],0),2)</f>
        <v>A06.10.006</v>
      </c>
      <c r="F13" s="10" t="s">
        <v>160</v>
      </c>
      <c r="G13" s="10" t="s">
        <v>193</v>
      </c>
      <c r="H13" s="10" t="s">
        <v>204</v>
      </c>
    </row>
    <row r="14" spans="1:15" x14ac:dyDescent="0.3">
      <c r="A14" s="14">
        <f t="shared" ref="A14:A19" si="2">ROW(A14)-1</f>
        <v>13</v>
      </c>
      <c r="B14" s="5">
        <v>13</v>
      </c>
      <c r="C14" s="28">
        <v>45653</v>
      </c>
      <c r="D14" s="10" t="s">
        <v>63</v>
      </c>
      <c r="E14" s="10" t="str">
        <f>INDEX(title_diagnostics[],MATCH(diagnostics[[#This Row],[title_diagnostics]],title_diagnostics[diagnostics],0),2)</f>
        <v>A06.10.006</v>
      </c>
      <c r="F14" s="10" t="s">
        <v>160</v>
      </c>
      <c r="G14" s="10" t="s">
        <v>193</v>
      </c>
      <c r="H14" s="10" t="s">
        <v>206</v>
      </c>
    </row>
    <row r="15" spans="1:15" x14ac:dyDescent="0.3">
      <c r="A15" s="14">
        <f t="shared" si="2"/>
        <v>14</v>
      </c>
      <c r="B15" s="5">
        <v>14</v>
      </c>
      <c r="C15" s="28">
        <v>45654</v>
      </c>
      <c r="D15" s="10" t="s">
        <v>63</v>
      </c>
      <c r="E15" s="10" t="str">
        <f>INDEX(title_diagnostics[],MATCH(diagnostics[[#This Row],[title_diagnostics]],title_diagnostics[diagnostics],0),2)</f>
        <v>A06.10.006</v>
      </c>
      <c r="F15" s="10" t="s">
        <v>160</v>
      </c>
      <c r="G15" s="10" t="s">
        <v>193</v>
      </c>
      <c r="H15" s="10" t="s">
        <v>206</v>
      </c>
    </row>
    <row r="16" spans="1:15" x14ac:dyDescent="0.3">
      <c r="A16" s="14">
        <f t="shared" si="2"/>
        <v>15</v>
      </c>
      <c r="B16" s="5">
        <v>15</v>
      </c>
      <c r="C16" s="28">
        <v>45657</v>
      </c>
      <c r="D16" s="10" t="s">
        <v>63</v>
      </c>
      <c r="E16" s="10" t="str">
        <f>INDEX(title_diagnostics[],MATCH(diagnostics[[#This Row],[title_diagnostics]],title_diagnostics[diagnostics],0),2)</f>
        <v>A06.10.006</v>
      </c>
      <c r="F16" s="10" t="s">
        <v>160</v>
      </c>
      <c r="G16" s="10" t="s">
        <v>193</v>
      </c>
      <c r="H16" s="10" t="s">
        <v>206</v>
      </c>
    </row>
    <row r="17" spans="1:8" x14ac:dyDescent="0.3">
      <c r="A17" s="14">
        <f t="shared" si="2"/>
        <v>16</v>
      </c>
      <c r="B17" s="5">
        <v>16</v>
      </c>
      <c r="C17" s="28">
        <v>45657</v>
      </c>
      <c r="D17" s="10" t="s">
        <v>63</v>
      </c>
      <c r="E17" s="10" t="str">
        <f>INDEX(title_diagnostics[],MATCH(diagnostics[[#This Row],[title_diagnostics]],title_diagnostics[diagnostics],0),2)</f>
        <v>A06.10.006</v>
      </c>
      <c r="F17" s="10" t="s">
        <v>160</v>
      </c>
      <c r="G17" s="10" t="s">
        <v>193</v>
      </c>
      <c r="H17" s="10" t="s">
        <v>206</v>
      </c>
    </row>
    <row r="18" spans="1:8" x14ac:dyDescent="0.3">
      <c r="A18" s="14">
        <f t="shared" si="2"/>
        <v>17</v>
      </c>
      <c r="B18" s="5">
        <v>19</v>
      </c>
      <c r="C18" s="28">
        <v>45666</v>
      </c>
      <c r="D18" s="10" t="s">
        <v>63</v>
      </c>
      <c r="E18" s="10" t="str">
        <f>INDEX(title_diagnostics[],MATCH(diagnostics[[#This Row],[title_diagnostics]],title_diagnostics[diagnostics],0),2)</f>
        <v>A06.10.006</v>
      </c>
      <c r="F18" s="10" t="s">
        <v>160</v>
      </c>
      <c r="G18" s="10" t="s">
        <v>193</v>
      </c>
      <c r="H18" s="10" t="s">
        <v>204</v>
      </c>
    </row>
    <row r="19" spans="1:8" x14ac:dyDescent="0.3">
      <c r="A19" s="14">
        <f t="shared" si="2"/>
        <v>18</v>
      </c>
      <c r="B19" s="5">
        <v>20</v>
      </c>
      <c r="C19" s="28">
        <v>45666</v>
      </c>
      <c r="D19" s="10" t="s">
        <v>63</v>
      </c>
      <c r="E19" s="10" t="str">
        <f>INDEX(title_diagnostics[],MATCH(diagnostics[[#This Row],[title_diagnostics]],title_diagnostics[diagnostics],0),2)</f>
        <v>A06.10.006</v>
      </c>
      <c r="F19" s="10" t="s">
        <v>160</v>
      </c>
      <c r="G19" s="10" t="s">
        <v>193</v>
      </c>
      <c r="H19" s="10" t="s">
        <v>204</v>
      </c>
    </row>
    <row r="20" spans="1:8" x14ac:dyDescent="0.3">
      <c r="A20" s="14">
        <f t="shared" ref="A20:A25" si="3">ROW(A20)-1</f>
        <v>19</v>
      </c>
      <c r="B20" s="5">
        <v>21</v>
      </c>
      <c r="C20" s="28">
        <v>45670</v>
      </c>
      <c r="D20" s="10" t="s">
        <v>63</v>
      </c>
      <c r="E20" s="10" t="str">
        <f>INDEX(title_diagnostics[],MATCH(diagnostics[[#This Row],[title_diagnostics]],title_diagnostics[diagnostics],0),2)</f>
        <v>A06.10.006</v>
      </c>
      <c r="F20" s="10" t="s">
        <v>160</v>
      </c>
      <c r="G20" s="10" t="s">
        <v>193</v>
      </c>
      <c r="H20" s="10" t="s">
        <v>205</v>
      </c>
    </row>
    <row r="21" spans="1:8" x14ac:dyDescent="0.3">
      <c r="A21" s="14">
        <f t="shared" si="3"/>
        <v>20</v>
      </c>
      <c r="B21" s="5">
        <v>22</v>
      </c>
      <c r="C21" s="28">
        <v>45673</v>
      </c>
      <c r="D21" s="10" t="s">
        <v>63</v>
      </c>
      <c r="E21" s="10" t="str">
        <f>INDEX(title_diagnostics[],MATCH(diagnostics[[#This Row],[title_diagnostics]],title_diagnostics[diagnostics],0),2)</f>
        <v>A06.10.006</v>
      </c>
      <c r="F21" s="10" t="s">
        <v>160</v>
      </c>
      <c r="G21" s="10" t="s">
        <v>193</v>
      </c>
      <c r="H21" s="10" t="s">
        <v>205</v>
      </c>
    </row>
    <row r="22" spans="1:8" x14ac:dyDescent="0.3">
      <c r="A22" s="14">
        <f t="shared" si="3"/>
        <v>21</v>
      </c>
      <c r="B22" s="5">
        <v>23</v>
      </c>
      <c r="C22" s="28">
        <v>45673</v>
      </c>
      <c r="D22" s="10" t="s">
        <v>72</v>
      </c>
      <c r="E22" s="10" t="str">
        <f>INDEX(title_diagnostics[],MATCH(diagnostics[[#This Row],[title_diagnostics]],title_diagnostics[diagnostics],0),2)</f>
        <v>A06.12.031.001</v>
      </c>
      <c r="F22" s="10" t="s">
        <v>160</v>
      </c>
      <c r="G22" s="10" t="s">
        <v>193</v>
      </c>
      <c r="H22" s="10" t="s">
        <v>205</v>
      </c>
    </row>
    <row r="23" spans="1:8" x14ac:dyDescent="0.3">
      <c r="A23" s="14">
        <f t="shared" si="3"/>
        <v>22</v>
      </c>
      <c r="B23" s="5">
        <v>24</v>
      </c>
      <c r="C23" s="28">
        <v>45673</v>
      </c>
      <c r="D23" s="10" t="s">
        <v>63</v>
      </c>
      <c r="E23" s="10" t="str">
        <f>INDEX(title_diagnostics[],MATCH(diagnostics[[#This Row],[title_diagnostics]],title_diagnostics[diagnostics],0),2)</f>
        <v>A06.10.006</v>
      </c>
      <c r="F23" s="10" t="s">
        <v>160</v>
      </c>
      <c r="G23" s="10" t="s">
        <v>193</v>
      </c>
      <c r="H23" s="10" t="s">
        <v>205</v>
      </c>
    </row>
    <row r="24" spans="1:8" x14ac:dyDescent="0.3">
      <c r="A24" s="14">
        <f t="shared" si="3"/>
        <v>23</v>
      </c>
      <c r="B24" s="5">
        <v>25</v>
      </c>
      <c r="C24" s="28">
        <v>45673</v>
      </c>
      <c r="D24" s="10" t="s">
        <v>63</v>
      </c>
      <c r="E24" s="10" t="str">
        <f>INDEX(title_diagnostics[],MATCH(diagnostics[[#This Row],[title_diagnostics]],title_diagnostics[diagnostics],0),2)</f>
        <v>A06.10.006</v>
      </c>
      <c r="F24" s="10" t="s">
        <v>160</v>
      </c>
      <c r="G24" s="10" t="s">
        <v>193</v>
      </c>
      <c r="H24" s="10" t="s">
        <v>205</v>
      </c>
    </row>
    <row r="25" spans="1:8" x14ac:dyDescent="0.3">
      <c r="A25" s="14">
        <f t="shared" si="3"/>
        <v>24</v>
      </c>
      <c r="B25" s="5">
        <v>26</v>
      </c>
      <c r="C25" s="28">
        <v>45674</v>
      </c>
      <c r="D25" s="10" t="s">
        <v>63</v>
      </c>
      <c r="E25" s="10" t="str">
        <f>INDEX(title_diagnostics[],MATCH(diagnostics[[#This Row],[title_diagnostics]],title_diagnostics[diagnostics],0),2)</f>
        <v>A06.10.006</v>
      </c>
      <c r="F25" s="10" t="s">
        <v>161</v>
      </c>
      <c r="G25" s="10" t="s">
        <v>193</v>
      </c>
      <c r="H25" s="10" t="s">
        <v>203</v>
      </c>
    </row>
    <row r="26" spans="1:8" x14ac:dyDescent="0.3">
      <c r="A26" s="14">
        <f t="shared" ref="A26:A33" si="4">ROW(A26)-1</f>
        <v>25</v>
      </c>
      <c r="B26" s="5">
        <v>27</v>
      </c>
      <c r="C26" s="28">
        <v>45677</v>
      </c>
      <c r="D26" s="10" t="s">
        <v>63</v>
      </c>
      <c r="E26" s="10" t="str">
        <f>INDEX(title_diagnostics[],MATCH(diagnostics[[#This Row],[title_diagnostics]],title_diagnostics[diagnostics],0),2)</f>
        <v>A06.10.006</v>
      </c>
      <c r="F26" s="10" t="s">
        <v>160</v>
      </c>
      <c r="G26" s="10" t="s">
        <v>193</v>
      </c>
      <c r="H26" s="10" t="s">
        <v>195</v>
      </c>
    </row>
    <row r="27" spans="1:8" x14ac:dyDescent="0.3">
      <c r="A27" s="14">
        <f t="shared" si="4"/>
        <v>26</v>
      </c>
      <c r="B27" s="5">
        <v>28</v>
      </c>
      <c r="C27" s="28">
        <v>45677</v>
      </c>
      <c r="D27" s="10" t="s">
        <v>63</v>
      </c>
      <c r="E27" s="10" t="str">
        <f>INDEX(title_diagnostics[],MATCH(diagnostics[[#This Row],[title_diagnostics]],title_diagnostics[diagnostics],0),2)</f>
        <v>A06.10.006</v>
      </c>
      <c r="F27" s="10" t="s">
        <v>160</v>
      </c>
      <c r="G27" s="10" t="s">
        <v>193</v>
      </c>
      <c r="H27" s="10" t="s">
        <v>206</v>
      </c>
    </row>
    <row r="28" spans="1:8" x14ac:dyDescent="0.3">
      <c r="A28" s="14">
        <f t="shared" si="4"/>
        <v>27</v>
      </c>
      <c r="B28" s="5">
        <v>29</v>
      </c>
      <c r="C28" s="28">
        <v>45677</v>
      </c>
      <c r="D28" s="10" t="s">
        <v>63</v>
      </c>
      <c r="E28" s="10" t="str">
        <f>INDEX(title_diagnostics[],MATCH(diagnostics[[#This Row],[title_diagnostics]],title_diagnostics[diagnostics],0),2)</f>
        <v>A06.10.006</v>
      </c>
      <c r="F28" s="10" t="s">
        <v>160</v>
      </c>
      <c r="G28" s="10" t="s">
        <v>193</v>
      </c>
      <c r="H28" s="10" t="s">
        <v>206</v>
      </c>
    </row>
    <row r="29" spans="1:8" x14ac:dyDescent="0.3">
      <c r="A29" s="14">
        <f t="shared" si="4"/>
        <v>28</v>
      </c>
      <c r="B29" s="5">
        <v>30</v>
      </c>
      <c r="C29" s="28">
        <v>45677</v>
      </c>
      <c r="D29" s="10" t="s">
        <v>63</v>
      </c>
      <c r="E29" s="10" t="str">
        <f>INDEX(title_diagnostics[],MATCH(diagnostics[[#This Row],[title_diagnostics]],title_diagnostics[diagnostics],0),2)</f>
        <v>A06.10.006</v>
      </c>
      <c r="F29" s="10" t="s">
        <v>160</v>
      </c>
      <c r="G29" s="10" t="s">
        <v>193</v>
      </c>
      <c r="H29" s="10" t="s">
        <v>206</v>
      </c>
    </row>
    <row r="30" spans="1:8" x14ac:dyDescent="0.3">
      <c r="A30" s="14">
        <f t="shared" si="4"/>
        <v>29</v>
      </c>
      <c r="B30" s="5">
        <v>31</v>
      </c>
      <c r="C30" s="28">
        <v>45681</v>
      </c>
      <c r="D30" s="10" t="s">
        <v>63</v>
      </c>
      <c r="E30" s="10" t="str">
        <f>INDEX(title_diagnostics[],MATCH(diagnostics[[#This Row],[title_diagnostics]],title_diagnostics[diagnostics],0),2)</f>
        <v>A06.10.006</v>
      </c>
      <c r="F30" s="10" t="s">
        <v>161</v>
      </c>
      <c r="G30" s="10" t="s">
        <v>193</v>
      </c>
      <c r="H30" s="10" t="s">
        <v>195</v>
      </c>
    </row>
    <row r="31" spans="1:8" x14ac:dyDescent="0.3">
      <c r="A31" s="14">
        <f t="shared" si="4"/>
        <v>30</v>
      </c>
      <c r="B31" s="5">
        <v>32</v>
      </c>
      <c r="C31" s="28">
        <v>45681</v>
      </c>
      <c r="D31" s="10" t="s">
        <v>63</v>
      </c>
      <c r="E31" s="10" t="str">
        <f>INDEX(title_diagnostics[],MATCH(diagnostics[[#This Row],[title_diagnostics]],title_diagnostics[diagnostics],0),2)</f>
        <v>A06.10.006</v>
      </c>
      <c r="F31" s="10" t="s">
        <v>160</v>
      </c>
      <c r="G31" s="10" t="s">
        <v>193</v>
      </c>
      <c r="H31" s="10" t="s">
        <v>199</v>
      </c>
    </row>
    <row r="32" spans="1:8" x14ac:dyDescent="0.3">
      <c r="A32" s="14">
        <f t="shared" si="4"/>
        <v>31</v>
      </c>
      <c r="B32" s="5">
        <v>34</v>
      </c>
      <c r="C32" s="28">
        <v>45681</v>
      </c>
      <c r="D32" s="10" t="s">
        <v>63</v>
      </c>
      <c r="E32" s="10" t="str">
        <f>INDEX(title_diagnostics[],MATCH(diagnostics[[#This Row],[title_diagnostics]],title_diagnostics[diagnostics],0),2)</f>
        <v>A06.10.006</v>
      </c>
      <c r="F32" s="10" t="s">
        <v>160</v>
      </c>
      <c r="G32" s="10" t="s">
        <v>193</v>
      </c>
      <c r="H32" s="10" t="s">
        <v>194</v>
      </c>
    </row>
    <row r="33" spans="1:8" x14ac:dyDescent="0.3">
      <c r="A33" s="14">
        <f t="shared" si="4"/>
        <v>32</v>
      </c>
      <c r="B33" s="5">
        <v>35</v>
      </c>
      <c r="C33" s="28">
        <v>45681</v>
      </c>
      <c r="D33" s="10" t="s">
        <v>63</v>
      </c>
      <c r="E33" s="10" t="str">
        <f>INDEX(title_diagnostics[],MATCH(diagnostics[[#This Row],[title_diagnostics]],title_diagnostics[diagnostics],0),2)</f>
        <v>A06.10.006</v>
      </c>
      <c r="F33" s="10" t="s">
        <v>160</v>
      </c>
      <c r="G33" s="10" t="s">
        <v>193</v>
      </c>
      <c r="H33" s="10" t="s">
        <v>194</v>
      </c>
    </row>
    <row r="34" spans="1:8" x14ac:dyDescent="0.3">
      <c r="A34" s="14">
        <f t="shared" ref="A34:A42" si="5">ROW(A34)-1</f>
        <v>33</v>
      </c>
      <c r="B34" s="5">
        <v>36</v>
      </c>
      <c r="C34" s="28">
        <v>45685</v>
      </c>
      <c r="D34" s="10" t="s">
        <v>63</v>
      </c>
      <c r="E34" s="10" t="str">
        <f>INDEX(title_diagnostics[],MATCH(diagnostics[[#This Row],[title_diagnostics]],title_diagnostics[diagnostics],0),2)</f>
        <v>A06.10.006</v>
      </c>
      <c r="F34" s="10" t="s">
        <v>160</v>
      </c>
      <c r="G34" s="10" t="s">
        <v>193</v>
      </c>
      <c r="H34" s="10" t="s">
        <v>200</v>
      </c>
    </row>
    <row r="35" spans="1:8" x14ac:dyDescent="0.3">
      <c r="A35" s="14">
        <f t="shared" si="5"/>
        <v>34</v>
      </c>
      <c r="B35" s="5">
        <v>37</v>
      </c>
      <c r="C35" s="28">
        <v>45685</v>
      </c>
      <c r="D35" s="10" t="s">
        <v>63</v>
      </c>
      <c r="E35" s="10" t="str">
        <f>INDEX(title_diagnostics[],MATCH(diagnostics[[#This Row],[title_diagnostics]],title_diagnostics[diagnostics],0),2)</f>
        <v>A06.10.006</v>
      </c>
      <c r="F35" s="10" t="s">
        <v>160</v>
      </c>
      <c r="G35" s="10" t="s">
        <v>193</v>
      </c>
      <c r="H35" s="10" t="s">
        <v>200</v>
      </c>
    </row>
    <row r="36" spans="1:8" x14ac:dyDescent="0.3">
      <c r="A36" s="14">
        <f t="shared" si="5"/>
        <v>35</v>
      </c>
      <c r="B36" s="5">
        <v>38</v>
      </c>
      <c r="C36" s="28">
        <v>45685</v>
      </c>
      <c r="D36" s="10" t="s">
        <v>72</v>
      </c>
      <c r="E36" s="10" t="str">
        <f>INDEX(title_diagnostics[],MATCH(diagnostics[[#This Row],[title_diagnostics]],title_diagnostics[diagnostics],0),2)</f>
        <v>A06.12.031.001</v>
      </c>
      <c r="F36" s="10" t="s">
        <v>161</v>
      </c>
      <c r="G36" s="10" t="s">
        <v>193</v>
      </c>
      <c r="H36" s="10" t="s">
        <v>200</v>
      </c>
    </row>
    <row r="37" spans="1:8" x14ac:dyDescent="0.3">
      <c r="A37" s="14">
        <f t="shared" si="5"/>
        <v>36</v>
      </c>
      <c r="B37" s="5">
        <v>39</v>
      </c>
      <c r="C37" s="28">
        <v>45688</v>
      </c>
      <c r="D37" s="10" t="s">
        <v>63</v>
      </c>
      <c r="E37" s="10" t="str">
        <f>INDEX(title_diagnostics[],MATCH(diagnostics[[#This Row],[title_diagnostics]],title_diagnostics[diagnostics],0),2)</f>
        <v>A06.10.006</v>
      </c>
      <c r="F37" s="10" t="s">
        <v>160</v>
      </c>
      <c r="G37" s="10" t="s">
        <v>193</v>
      </c>
      <c r="H37" s="10" t="s">
        <v>197</v>
      </c>
    </row>
    <row r="38" spans="1:8" x14ac:dyDescent="0.3">
      <c r="A38" s="14">
        <f t="shared" si="5"/>
        <v>37</v>
      </c>
      <c r="B38" s="5">
        <v>40</v>
      </c>
      <c r="C38" s="28">
        <v>45688</v>
      </c>
      <c r="D38" s="10" t="s">
        <v>63</v>
      </c>
      <c r="E38" s="10" t="str">
        <f>INDEX(title_diagnostics[],MATCH(diagnostics[[#This Row],[title_diagnostics]],title_diagnostics[diagnostics],0),2)</f>
        <v>A06.10.006</v>
      </c>
      <c r="F38" s="10" t="s">
        <v>160</v>
      </c>
      <c r="G38" s="10" t="s">
        <v>193</v>
      </c>
      <c r="H38" s="10" t="s">
        <v>194</v>
      </c>
    </row>
    <row r="39" spans="1:8" x14ac:dyDescent="0.3">
      <c r="A39" s="14">
        <f t="shared" si="5"/>
        <v>38</v>
      </c>
      <c r="B39" s="5">
        <v>41</v>
      </c>
      <c r="C39" s="28">
        <v>45688</v>
      </c>
      <c r="D39" s="10" t="s">
        <v>63</v>
      </c>
      <c r="E39" s="10" t="str">
        <f>INDEX(title_diagnostics[],MATCH(diagnostics[[#This Row],[title_diagnostics]],title_diagnostics[diagnostics],0),2)</f>
        <v>A06.10.006</v>
      </c>
      <c r="F39" s="10" t="s">
        <v>160</v>
      </c>
      <c r="G39" s="10" t="s">
        <v>193</v>
      </c>
      <c r="H39" s="10" t="s">
        <v>197</v>
      </c>
    </row>
    <row r="40" spans="1:8" x14ac:dyDescent="0.3">
      <c r="A40" s="14">
        <f t="shared" si="5"/>
        <v>39</v>
      </c>
      <c r="B40" s="5">
        <v>42</v>
      </c>
      <c r="C40" s="28">
        <v>45688</v>
      </c>
      <c r="D40" s="10" t="s">
        <v>63</v>
      </c>
      <c r="E40" s="10" t="str">
        <f>INDEX(title_diagnostics[],MATCH(diagnostics[[#This Row],[title_diagnostics]],title_diagnostics[diagnostics],0),2)</f>
        <v>A06.10.006</v>
      </c>
      <c r="F40" s="10" t="s">
        <v>160</v>
      </c>
      <c r="G40" s="10" t="s">
        <v>193</v>
      </c>
      <c r="H40" s="10" t="s">
        <v>194</v>
      </c>
    </row>
    <row r="41" spans="1:8" x14ac:dyDescent="0.3">
      <c r="A41" s="14">
        <f t="shared" si="5"/>
        <v>40</v>
      </c>
      <c r="B41" s="5">
        <v>43</v>
      </c>
      <c r="C41" s="28">
        <v>45688</v>
      </c>
      <c r="D41" s="10" t="s">
        <v>63</v>
      </c>
      <c r="E41" s="10" t="str">
        <f>INDEX(title_diagnostics[],MATCH(diagnostics[[#This Row],[title_diagnostics]],title_diagnostics[diagnostics],0),2)</f>
        <v>A06.10.006</v>
      </c>
      <c r="F41" s="10" t="s">
        <v>160</v>
      </c>
      <c r="G41" s="10" t="s">
        <v>193</v>
      </c>
      <c r="H41" s="10" t="s">
        <v>197</v>
      </c>
    </row>
    <row r="42" spans="1:8" x14ac:dyDescent="0.3">
      <c r="A42" s="14">
        <f t="shared" si="5"/>
        <v>41</v>
      </c>
      <c r="B42" s="5">
        <v>44</v>
      </c>
      <c r="C42" s="28">
        <v>45688</v>
      </c>
      <c r="D42" s="10" t="s">
        <v>63</v>
      </c>
      <c r="E42" s="10" t="str">
        <f>INDEX(title_diagnostics[],MATCH(diagnostics[[#This Row],[title_diagnostics]],title_diagnostics[diagnostics],0),2)</f>
        <v>A06.10.006</v>
      </c>
      <c r="F42" s="10" t="s">
        <v>160</v>
      </c>
      <c r="G42" s="10" t="s">
        <v>193</v>
      </c>
      <c r="H42" s="10" t="s">
        <v>194</v>
      </c>
    </row>
    <row r="43" spans="1:8" x14ac:dyDescent="0.3">
      <c r="A43" s="14">
        <f t="shared" ref="A43:A48" si="6">ROW(A43)-1</f>
        <v>42</v>
      </c>
      <c r="B43" s="5">
        <v>45</v>
      </c>
      <c r="C43" s="28">
        <v>45693</v>
      </c>
      <c r="D43" s="10" t="s">
        <v>63</v>
      </c>
      <c r="E43" s="10" t="str">
        <f>INDEX(title_diagnostics[],MATCH(diagnostics[[#This Row],[title_diagnostics]],title_diagnostics[diagnostics],0),2)</f>
        <v>A06.10.006</v>
      </c>
      <c r="F43" s="10" t="s">
        <v>163</v>
      </c>
      <c r="G43" s="10" t="s">
        <v>193</v>
      </c>
      <c r="H43" s="10" t="s">
        <v>200</v>
      </c>
    </row>
    <row r="44" spans="1:8" x14ac:dyDescent="0.3">
      <c r="A44" s="14">
        <f t="shared" si="6"/>
        <v>43</v>
      </c>
      <c r="B44" s="5">
        <v>46</v>
      </c>
      <c r="C44" s="28">
        <v>45693</v>
      </c>
      <c r="D44" s="10" t="s">
        <v>63</v>
      </c>
      <c r="E44" s="10" t="str">
        <f>INDEX(title_diagnostics[],MATCH(diagnostics[[#This Row],[title_diagnostics]],title_diagnostics[diagnostics],0),2)</f>
        <v>A06.10.006</v>
      </c>
      <c r="F44" s="10" t="s">
        <v>160</v>
      </c>
      <c r="G44" s="10" t="s">
        <v>193</v>
      </c>
      <c r="H44" s="10" t="s">
        <v>200</v>
      </c>
    </row>
    <row r="45" spans="1:8" x14ac:dyDescent="0.3">
      <c r="A45" s="14">
        <f t="shared" si="6"/>
        <v>44</v>
      </c>
      <c r="B45" s="5">
        <v>47</v>
      </c>
      <c r="C45" s="28">
        <v>45694</v>
      </c>
      <c r="D45" s="10" t="s">
        <v>63</v>
      </c>
      <c r="E45" s="10" t="str">
        <f>INDEX(title_diagnostics[],MATCH(diagnostics[[#This Row],[title_diagnostics]],title_diagnostics[diagnostics],0),2)</f>
        <v>A06.10.006</v>
      </c>
      <c r="F45" s="10" t="s">
        <v>163</v>
      </c>
      <c r="G45" s="10" t="s">
        <v>193</v>
      </c>
      <c r="H45" s="10" t="s">
        <v>200</v>
      </c>
    </row>
    <row r="46" spans="1:8" x14ac:dyDescent="0.3">
      <c r="A46" s="14">
        <f t="shared" si="6"/>
        <v>45</v>
      </c>
      <c r="B46" s="5">
        <v>48</v>
      </c>
      <c r="C46" s="28">
        <v>45696</v>
      </c>
      <c r="D46" s="10" t="s">
        <v>63</v>
      </c>
      <c r="E46" s="10" t="str">
        <f>INDEX(title_diagnostics[],MATCH(diagnostics[[#This Row],[title_diagnostics]],title_diagnostics[diagnostics],0),2)</f>
        <v>A06.10.006</v>
      </c>
      <c r="F46" s="10" t="s">
        <v>160</v>
      </c>
      <c r="G46" s="10" t="s">
        <v>193</v>
      </c>
      <c r="H46" s="10" t="s">
        <v>202</v>
      </c>
    </row>
    <row r="47" spans="1:8" x14ac:dyDescent="0.3">
      <c r="A47" s="14">
        <f t="shared" si="6"/>
        <v>46</v>
      </c>
      <c r="B47" s="5">
        <v>49</v>
      </c>
      <c r="C47" s="28">
        <v>45696</v>
      </c>
      <c r="D47" s="10" t="s">
        <v>63</v>
      </c>
      <c r="E47" s="10" t="str">
        <f>INDEX(title_diagnostics[],MATCH(diagnostics[[#This Row],[title_diagnostics]],title_diagnostics[diagnostics],0),2)</f>
        <v>A06.10.006</v>
      </c>
      <c r="F47" s="10" t="s">
        <v>160</v>
      </c>
      <c r="G47" s="10" t="s">
        <v>193</v>
      </c>
      <c r="H47" s="10" t="s">
        <v>206</v>
      </c>
    </row>
    <row r="48" spans="1:8" x14ac:dyDescent="0.3">
      <c r="A48" s="14">
        <f t="shared" si="6"/>
        <v>47</v>
      </c>
      <c r="B48" s="5">
        <v>50</v>
      </c>
      <c r="C48" s="28">
        <v>45697</v>
      </c>
      <c r="D48" s="10" t="s">
        <v>63</v>
      </c>
      <c r="E48" s="10" t="str">
        <f>INDEX(title_diagnostics[],MATCH(diagnostics[[#This Row],[title_diagnostics]],title_diagnostics[diagnostics],0),2)</f>
        <v>A06.10.006</v>
      </c>
      <c r="F48" s="10" t="s">
        <v>160</v>
      </c>
      <c r="G48" s="10" t="s">
        <v>193</v>
      </c>
      <c r="H48" s="10" t="s">
        <v>206</v>
      </c>
    </row>
    <row r="49" spans="1:8" x14ac:dyDescent="0.3">
      <c r="A49" s="14">
        <f t="shared" ref="A49:A54" si="7">ROW(A49)-1</f>
        <v>48</v>
      </c>
      <c r="B49" s="5">
        <v>51</v>
      </c>
      <c r="C49" s="28">
        <v>45699</v>
      </c>
      <c r="D49" s="10" t="s">
        <v>63</v>
      </c>
      <c r="E49" s="10" t="str">
        <f>INDEX(title_diagnostics[],MATCH(diagnostics[[#This Row],[title_diagnostics]],title_diagnostics[diagnostics],0),2)</f>
        <v>A06.10.006</v>
      </c>
      <c r="F49" s="10" t="s">
        <v>160</v>
      </c>
      <c r="G49" s="10" t="s">
        <v>193</v>
      </c>
      <c r="H49" s="10" t="s">
        <v>202</v>
      </c>
    </row>
    <row r="50" spans="1:8" x14ac:dyDescent="0.3">
      <c r="A50" s="14">
        <f t="shared" si="7"/>
        <v>49</v>
      </c>
      <c r="B50" s="5">
        <v>52</v>
      </c>
      <c r="C50" s="28">
        <v>45699</v>
      </c>
      <c r="D50" s="10" t="s">
        <v>63</v>
      </c>
      <c r="E50" s="10" t="str">
        <f>INDEX(title_diagnostics[],MATCH(diagnostics[[#This Row],[title_diagnostics]],title_diagnostics[diagnostics],0),2)</f>
        <v>A06.10.006</v>
      </c>
      <c r="F50" s="10" t="s">
        <v>160</v>
      </c>
      <c r="G50" s="10" t="s">
        <v>193</v>
      </c>
      <c r="H50" s="10" t="s">
        <v>202</v>
      </c>
    </row>
    <row r="51" spans="1:8" x14ac:dyDescent="0.3">
      <c r="A51" s="14">
        <f t="shared" si="7"/>
        <v>50</v>
      </c>
      <c r="B51" s="5">
        <v>53</v>
      </c>
      <c r="C51" s="28">
        <v>45703</v>
      </c>
      <c r="D51" s="10" t="s">
        <v>72</v>
      </c>
      <c r="E51" s="10" t="str">
        <f>INDEX(title_diagnostics[],MATCH(diagnostics[[#This Row],[title_diagnostics]],title_diagnostics[diagnostics],0),2)</f>
        <v>A06.12.031.001</v>
      </c>
      <c r="F51" s="10" t="s">
        <v>161</v>
      </c>
      <c r="G51" s="10" t="s">
        <v>193</v>
      </c>
      <c r="H51" s="10" t="s">
        <v>200</v>
      </c>
    </row>
    <row r="52" spans="1:8" x14ac:dyDescent="0.3">
      <c r="A52" s="14">
        <f t="shared" si="7"/>
        <v>51</v>
      </c>
      <c r="B52" s="5">
        <v>54</v>
      </c>
      <c r="C52" s="28">
        <v>45703</v>
      </c>
      <c r="D52" s="10" t="s">
        <v>63</v>
      </c>
      <c r="E52" s="10" t="str">
        <f>INDEX(title_diagnostics[],MATCH(diagnostics[[#This Row],[title_diagnostics]],title_diagnostics[diagnostics],0),2)</f>
        <v>A06.10.006</v>
      </c>
      <c r="F52" s="10" t="s">
        <v>160</v>
      </c>
      <c r="G52" s="10" t="s">
        <v>193</v>
      </c>
      <c r="H52" s="10" t="s">
        <v>200</v>
      </c>
    </row>
    <row r="53" spans="1:8" x14ac:dyDescent="0.3">
      <c r="A53" s="14">
        <f t="shared" si="7"/>
        <v>52</v>
      </c>
      <c r="B53" s="5">
        <v>55</v>
      </c>
      <c r="C53" s="28">
        <v>45708</v>
      </c>
      <c r="D53" s="10" t="s">
        <v>63</v>
      </c>
      <c r="E53" s="10" t="str">
        <f>INDEX(title_diagnostics[],MATCH(diagnostics[[#This Row],[title_diagnostics]],title_diagnostics[diagnostics],0),2)</f>
        <v>A06.10.006</v>
      </c>
      <c r="F53" s="10" t="s">
        <v>160</v>
      </c>
      <c r="G53" s="10" t="s">
        <v>193</v>
      </c>
      <c r="H53" s="10" t="s">
        <v>199</v>
      </c>
    </row>
    <row r="54" spans="1:8" x14ac:dyDescent="0.3">
      <c r="A54" s="14">
        <f t="shared" si="7"/>
        <v>53</v>
      </c>
      <c r="B54" s="5">
        <v>56</v>
      </c>
      <c r="C54" s="28">
        <v>45708</v>
      </c>
      <c r="D54" s="10" t="s">
        <v>63</v>
      </c>
      <c r="E54" s="10" t="str">
        <f>INDEX(title_diagnostics[],MATCH(diagnostics[[#This Row],[title_diagnostics]],title_diagnostics[diagnostics],0),2)</f>
        <v>A06.10.006</v>
      </c>
      <c r="F54" s="10" t="s">
        <v>160</v>
      </c>
      <c r="G54" s="10" t="s">
        <v>193</v>
      </c>
      <c r="H54" s="10" t="s">
        <v>199</v>
      </c>
    </row>
    <row r="55" spans="1:8" x14ac:dyDescent="0.3">
      <c r="A55" s="14">
        <f t="shared" ref="A55:A61" si="8">ROW(A55)-1</f>
        <v>54</v>
      </c>
      <c r="B55" s="5">
        <v>57</v>
      </c>
      <c r="C55" s="28">
        <v>45708</v>
      </c>
      <c r="D55" s="10" t="s">
        <v>63</v>
      </c>
      <c r="E55" s="10" t="str">
        <f>INDEX(title_diagnostics[],MATCH(diagnostics[[#This Row],[title_diagnostics]],title_diagnostics[diagnostics],0),2)</f>
        <v>A06.10.006</v>
      </c>
      <c r="F55" s="10" t="s">
        <v>160</v>
      </c>
      <c r="G55" s="10" t="s">
        <v>193</v>
      </c>
      <c r="H55" s="10" t="s">
        <v>199</v>
      </c>
    </row>
    <row r="56" spans="1:8" x14ac:dyDescent="0.3">
      <c r="A56" s="14">
        <f t="shared" si="8"/>
        <v>55</v>
      </c>
      <c r="B56" s="5">
        <v>58</v>
      </c>
      <c r="C56" s="28">
        <v>45708</v>
      </c>
      <c r="D56" s="10" t="s">
        <v>63</v>
      </c>
      <c r="E56" s="10" t="str">
        <f>INDEX(title_diagnostics[],MATCH(diagnostics[[#This Row],[title_diagnostics]],title_diagnostics[diagnostics],0),2)</f>
        <v>A06.10.006</v>
      </c>
      <c r="F56" s="10" t="s">
        <v>160</v>
      </c>
      <c r="G56" s="10" t="s">
        <v>193</v>
      </c>
      <c r="H56" s="10" t="s">
        <v>199</v>
      </c>
    </row>
    <row r="57" spans="1:8" x14ac:dyDescent="0.3">
      <c r="A57" s="14">
        <f t="shared" si="8"/>
        <v>56</v>
      </c>
      <c r="B57" s="5">
        <v>59</v>
      </c>
      <c r="C57" s="28">
        <v>45711</v>
      </c>
      <c r="D57" s="10" t="s">
        <v>63</v>
      </c>
      <c r="E57" s="10" t="str">
        <f>INDEX(title_diagnostics[],MATCH(diagnostics[[#This Row],[title_diagnostics]],title_diagnostics[diagnostics],0),2)</f>
        <v>A06.10.006</v>
      </c>
      <c r="F57" s="10" t="s">
        <v>160</v>
      </c>
      <c r="G57" s="10" t="s">
        <v>193</v>
      </c>
      <c r="H57" s="10" t="s">
        <v>199</v>
      </c>
    </row>
    <row r="58" spans="1:8" x14ac:dyDescent="0.3">
      <c r="A58" s="14">
        <f t="shared" si="8"/>
        <v>57</v>
      </c>
      <c r="B58" s="5">
        <v>60</v>
      </c>
      <c r="C58" s="28">
        <v>45711</v>
      </c>
      <c r="D58" s="10" t="s">
        <v>63</v>
      </c>
      <c r="E58" s="10" t="str">
        <f>INDEX(title_diagnostics[],MATCH(diagnostics[[#This Row],[title_diagnostics]],title_diagnostics[diagnostics],0),2)</f>
        <v>A06.10.006</v>
      </c>
      <c r="F58" s="10" t="s">
        <v>160</v>
      </c>
      <c r="G58" s="10" t="s">
        <v>193</v>
      </c>
      <c r="H58" s="10" t="s">
        <v>199</v>
      </c>
    </row>
    <row r="59" spans="1:8" x14ac:dyDescent="0.3">
      <c r="A59" s="14">
        <f t="shared" si="8"/>
        <v>58</v>
      </c>
      <c r="B59" s="5">
        <v>61</v>
      </c>
      <c r="C59" s="28">
        <v>45711</v>
      </c>
      <c r="D59" s="10" t="s">
        <v>63</v>
      </c>
      <c r="E59" s="10" t="str">
        <f>INDEX(title_diagnostics[],MATCH(diagnostics[[#This Row],[title_diagnostics]],title_diagnostics[diagnostics],0),2)</f>
        <v>A06.10.006</v>
      </c>
      <c r="F59" s="10" t="s">
        <v>160</v>
      </c>
      <c r="G59" s="10" t="s">
        <v>193</v>
      </c>
      <c r="H59" s="10" t="s">
        <v>199</v>
      </c>
    </row>
    <row r="60" spans="1:8" x14ac:dyDescent="0.3">
      <c r="A60" s="14">
        <f t="shared" si="8"/>
        <v>59</v>
      </c>
      <c r="B60" s="5">
        <v>62</v>
      </c>
      <c r="C60" s="28">
        <v>45714</v>
      </c>
      <c r="D60" s="10" t="s">
        <v>63</v>
      </c>
      <c r="E60" s="10" t="str">
        <f>INDEX(title_diagnostics[],MATCH(diagnostics[[#This Row],[title_diagnostics]],title_diagnostics[diagnostics],0),2)</f>
        <v>A06.10.006</v>
      </c>
      <c r="F60" s="10" t="s">
        <v>160</v>
      </c>
      <c r="G60" s="10" t="s">
        <v>193</v>
      </c>
      <c r="H60" s="10" t="s">
        <v>203</v>
      </c>
    </row>
    <row r="61" spans="1:8" x14ac:dyDescent="0.3">
      <c r="A61" s="14">
        <f t="shared" si="8"/>
        <v>60</v>
      </c>
      <c r="B61" s="5">
        <v>63</v>
      </c>
      <c r="C61" s="28">
        <v>45714</v>
      </c>
      <c r="D61" s="10" t="s">
        <v>63</v>
      </c>
      <c r="E61" s="10" t="str">
        <f>INDEX(title_diagnostics[],MATCH(diagnostics[[#This Row],[title_diagnostics]],title_diagnostics[diagnostics],0),2)</f>
        <v>A06.10.006</v>
      </c>
      <c r="F61" s="10" t="s">
        <v>160</v>
      </c>
      <c r="G61" s="10" t="s">
        <v>193</v>
      </c>
      <c r="H61" s="10" t="s">
        <v>203</v>
      </c>
    </row>
    <row r="62" spans="1:8" x14ac:dyDescent="0.3">
      <c r="A62" s="14">
        <f t="shared" ref="A62:A68" si="9">ROW(A62)-1</f>
        <v>61</v>
      </c>
      <c r="B62" s="5">
        <v>64</v>
      </c>
      <c r="C62" s="28">
        <v>45717</v>
      </c>
      <c r="D62" s="10" t="s">
        <v>63</v>
      </c>
      <c r="E62" s="10" t="str">
        <f>INDEX(title_diagnostics[],MATCH(diagnostics[[#This Row],[title_diagnostics]],title_diagnostics[diagnostics],0),2)</f>
        <v>A06.10.006</v>
      </c>
      <c r="F62" s="10" t="s">
        <v>160</v>
      </c>
      <c r="G62" s="10" t="s">
        <v>193</v>
      </c>
      <c r="H62" s="10" t="s">
        <v>200</v>
      </c>
    </row>
    <row r="63" spans="1:8" x14ac:dyDescent="0.3">
      <c r="A63" s="14">
        <f t="shared" si="9"/>
        <v>62</v>
      </c>
      <c r="B63" s="5">
        <v>64</v>
      </c>
      <c r="C63" s="28">
        <v>45717</v>
      </c>
      <c r="D63" s="10" t="s">
        <v>63</v>
      </c>
      <c r="E63" s="10" t="str">
        <f>INDEX(title_diagnostics[],MATCH(diagnostics[[#This Row],[title_diagnostics]],title_diagnostics[diagnostics],0),2)</f>
        <v>A06.10.006</v>
      </c>
      <c r="F63" s="10" t="s">
        <v>160</v>
      </c>
      <c r="G63" s="10" t="s">
        <v>193</v>
      </c>
      <c r="H63" s="10" t="s">
        <v>200</v>
      </c>
    </row>
    <row r="64" spans="1:8" x14ac:dyDescent="0.3">
      <c r="A64" s="14">
        <f t="shared" si="9"/>
        <v>63</v>
      </c>
      <c r="B64" s="5">
        <v>65</v>
      </c>
      <c r="C64" s="28">
        <v>45718</v>
      </c>
      <c r="D64" s="10" t="s">
        <v>63</v>
      </c>
      <c r="E64" s="10" t="str">
        <f>INDEX(title_diagnostics[],MATCH(diagnostics[[#This Row],[title_diagnostics]],title_diagnostics[diagnostics],0),2)</f>
        <v>A06.10.006</v>
      </c>
      <c r="F64" s="10" t="s">
        <v>160</v>
      </c>
      <c r="G64" s="10" t="s">
        <v>193</v>
      </c>
      <c r="H64" s="10" t="s">
        <v>198</v>
      </c>
    </row>
    <row r="65" spans="1:8" x14ac:dyDescent="0.3">
      <c r="A65" s="14">
        <f t="shared" si="9"/>
        <v>64</v>
      </c>
      <c r="B65" s="5">
        <v>66</v>
      </c>
      <c r="C65" s="28">
        <v>45720</v>
      </c>
      <c r="D65" s="10" t="s">
        <v>63</v>
      </c>
      <c r="E65" s="10" t="str">
        <f>INDEX(title_diagnostics[],MATCH(diagnostics[[#This Row],[title_diagnostics]],title_diagnostics[diagnostics],0),2)</f>
        <v>A06.10.006</v>
      </c>
      <c r="F65" s="10" t="s">
        <v>160</v>
      </c>
      <c r="G65" s="10" t="s">
        <v>193</v>
      </c>
      <c r="H65" s="10" t="s">
        <v>198</v>
      </c>
    </row>
    <row r="66" spans="1:8" x14ac:dyDescent="0.3">
      <c r="A66" s="14">
        <f t="shared" si="9"/>
        <v>65</v>
      </c>
      <c r="B66" s="5">
        <v>68</v>
      </c>
      <c r="C66" s="28">
        <v>45720</v>
      </c>
      <c r="D66" s="10" t="s">
        <v>127</v>
      </c>
      <c r="E66" s="10" t="str">
        <f>INDEX(title_diagnostics[],MATCH(diagnostics[[#This Row],[title_diagnostics]],title_diagnostics[diagnostics],0),2)</f>
        <v>A06.10.006.002</v>
      </c>
      <c r="F66" s="10" t="s">
        <v>160</v>
      </c>
      <c r="G66" s="10" t="s">
        <v>193</v>
      </c>
      <c r="H66" s="10" t="s">
        <v>198</v>
      </c>
    </row>
    <row r="67" spans="1:8" x14ac:dyDescent="0.3">
      <c r="A67" s="14">
        <f t="shared" si="9"/>
        <v>66</v>
      </c>
      <c r="B67" s="5">
        <v>66</v>
      </c>
      <c r="C67" s="28">
        <v>45750</v>
      </c>
      <c r="D67" s="10" t="s">
        <v>63</v>
      </c>
      <c r="E67" s="10" t="str">
        <f>INDEX(title_diagnostics[],MATCH(diagnostics[[#This Row],[title_diagnostics]],title_diagnostics[diagnostics],0),2)</f>
        <v>A06.10.006</v>
      </c>
      <c r="F67" s="10" t="s">
        <v>162</v>
      </c>
      <c r="G67" s="10" t="s">
        <v>193</v>
      </c>
      <c r="H67" s="10" t="s">
        <v>198</v>
      </c>
    </row>
    <row r="68" spans="1:8" x14ac:dyDescent="0.3">
      <c r="A68" s="14">
        <f t="shared" si="9"/>
        <v>67</v>
      </c>
      <c r="B68" s="5">
        <v>69</v>
      </c>
      <c r="C68" s="28">
        <v>45721</v>
      </c>
      <c r="D68" s="10" t="s">
        <v>63</v>
      </c>
      <c r="E68" s="10" t="str">
        <f>INDEX(title_diagnostics[],MATCH(diagnostics[[#This Row],[title_diagnostics]],title_diagnostics[diagnostics],0),2)</f>
        <v>A06.10.006</v>
      </c>
      <c r="F68" s="10" t="s">
        <v>160</v>
      </c>
      <c r="G68" s="10" t="s">
        <v>193</v>
      </c>
      <c r="H68" s="10" t="s">
        <v>196</v>
      </c>
    </row>
    <row r="69" spans="1:8" x14ac:dyDescent="0.3">
      <c r="A69" s="14">
        <f t="shared" ref="A69:A74" si="10">ROW(A69)-1</f>
        <v>68</v>
      </c>
      <c r="B69" s="5">
        <v>70</v>
      </c>
      <c r="C69" s="28">
        <v>45722</v>
      </c>
      <c r="D69" s="10" t="s">
        <v>63</v>
      </c>
      <c r="E69" s="10" t="str">
        <f>INDEX(title_diagnostics[],MATCH(diagnostics[[#This Row],[title_diagnostics]],title_diagnostics[diagnostics],0),2)</f>
        <v>A06.10.006</v>
      </c>
      <c r="F69" s="10" t="s">
        <v>160</v>
      </c>
      <c r="G69" s="10" t="s">
        <v>193</v>
      </c>
      <c r="H69" s="10" t="s">
        <v>195</v>
      </c>
    </row>
    <row r="70" spans="1:8" x14ac:dyDescent="0.3">
      <c r="A70" s="14">
        <f t="shared" si="10"/>
        <v>69</v>
      </c>
      <c r="B70" s="5">
        <v>71</v>
      </c>
      <c r="C70" s="28">
        <v>45722</v>
      </c>
      <c r="D70" s="10" t="s">
        <v>63</v>
      </c>
      <c r="E70" s="10" t="str">
        <f>INDEX(title_diagnostics[],MATCH(diagnostics[[#This Row],[title_diagnostics]],title_diagnostics[diagnostics],0),2)</f>
        <v>A06.10.006</v>
      </c>
      <c r="F70" s="10" t="s">
        <v>160</v>
      </c>
      <c r="G70" s="10" t="s">
        <v>193</v>
      </c>
      <c r="H70" s="10" t="s">
        <v>200</v>
      </c>
    </row>
    <row r="71" spans="1:8" x14ac:dyDescent="0.3">
      <c r="A71" s="14">
        <f t="shared" si="10"/>
        <v>70</v>
      </c>
      <c r="B71" s="5">
        <v>72</v>
      </c>
      <c r="C71" s="28">
        <v>45722</v>
      </c>
      <c r="D71" s="10" t="s">
        <v>63</v>
      </c>
      <c r="E71" s="10" t="str">
        <f>INDEX(title_diagnostics[],MATCH(diagnostics[[#This Row],[title_diagnostics]],title_diagnostics[diagnostics],0),2)</f>
        <v>A06.10.006</v>
      </c>
      <c r="F71" s="10" t="s">
        <v>160</v>
      </c>
      <c r="G71" s="10" t="s">
        <v>193</v>
      </c>
      <c r="H71" s="10" t="s">
        <v>200</v>
      </c>
    </row>
    <row r="72" spans="1:8" x14ac:dyDescent="0.3">
      <c r="A72" s="14">
        <f t="shared" si="10"/>
        <v>71</v>
      </c>
      <c r="B72" s="5">
        <v>73</v>
      </c>
      <c r="C72" s="28">
        <v>45724</v>
      </c>
      <c r="D72" s="10" t="s">
        <v>63</v>
      </c>
      <c r="E72" s="10" t="str">
        <f>INDEX(title_diagnostics[],MATCH(diagnostics[[#This Row],[title_diagnostics]],title_diagnostics[diagnostics],0),2)</f>
        <v>A06.10.006</v>
      </c>
      <c r="F72" s="10" t="s">
        <v>160</v>
      </c>
      <c r="G72" s="10" t="s">
        <v>193</v>
      </c>
      <c r="H72" s="10" t="s">
        <v>200</v>
      </c>
    </row>
    <row r="73" spans="1:8" x14ac:dyDescent="0.3">
      <c r="A73" s="14">
        <f t="shared" si="10"/>
        <v>72</v>
      </c>
      <c r="B73" s="5">
        <v>74</v>
      </c>
      <c r="C73" s="28">
        <v>45724</v>
      </c>
      <c r="D73" s="10" t="s">
        <v>63</v>
      </c>
      <c r="E73" s="10" t="str">
        <f>INDEX(title_diagnostics[],MATCH(diagnostics[[#This Row],[title_diagnostics]],title_diagnostics[diagnostics],0),2)</f>
        <v>A06.10.006</v>
      </c>
      <c r="F73" s="10" t="s">
        <v>160</v>
      </c>
      <c r="G73" s="10" t="s">
        <v>193</v>
      </c>
      <c r="H73" s="10" t="s">
        <v>200</v>
      </c>
    </row>
    <row r="74" spans="1:8" x14ac:dyDescent="0.3">
      <c r="A74" s="14">
        <f t="shared" si="10"/>
        <v>73</v>
      </c>
      <c r="B74" s="5">
        <v>75</v>
      </c>
      <c r="C74" s="28">
        <v>45724</v>
      </c>
      <c r="D74" s="10" t="s">
        <v>63</v>
      </c>
      <c r="E74" s="10" t="str">
        <f>INDEX(title_diagnostics[],MATCH(diagnostics[[#This Row],[title_diagnostics]],title_diagnostics[diagnostics],0),2)</f>
        <v>A06.10.006</v>
      </c>
      <c r="F74" s="10" t="s">
        <v>160</v>
      </c>
      <c r="G74" s="10" t="s">
        <v>193</v>
      </c>
      <c r="H74" s="10" t="s">
        <v>200</v>
      </c>
    </row>
    <row r="75" spans="1:8" x14ac:dyDescent="0.3">
      <c r="A75" s="14">
        <f t="shared" ref="A75:A82" si="11">ROW(A75)-1</f>
        <v>74</v>
      </c>
      <c r="B75" s="5">
        <v>76</v>
      </c>
      <c r="C75" s="28">
        <v>45728</v>
      </c>
      <c r="D75" s="10" t="s">
        <v>63</v>
      </c>
      <c r="E75" s="10" t="str">
        <f>INDEX(title_diagnostics[],MATCH(diagnostics[[#This Row],[title_diagnostics]],title_diagnostics[diagnostics],0),2)</f>
        <v>A06.10.006</v>
      </c>
      <c r="F75" s="10" t="s">
        <v>160</v>
      </c>
      <c r="G75" s="10" t="s">
        <v>193</v>
      </c>
      <c r="H75" s="10" t="s">
        <v>206</v>
      </c>
    </row>
    <row r="76" spans="1:8" x14ac:dyDescent="0.3">
      <c r="A76" s="14">
        <f t="shared" si="11"/>
        <v>75</v>
      </c>
      <c r="B76" s="5">
        <v>77</v>
      </c>
      <c r="C76" s="28">
        <v>45734</v>
      </c>
      <c r="D76" s="10" t="s">
        <v>63</v>
      </c>
      <c r="E76" s="10" t="str">
        <f>INDEX(title_diagnostics[],MATCH(diagnostics[[#This Row],[title_diagnostics]],title_diagnostics[diagnostics],0),2)</f>
        <v>A06.10.006</v>
      </c>
      <c r="F76" s="10" t="s">
        <v>160</v>
      </c>
      <c r="G76" s="10" t="s">
        <v>193</v>
      </c>
      <c r="H76" s="10" t="s">
        <v>202</v>
      </c>
    </row>
    <row r="77" spans="1:8" x14ac:dyDescent="0.3">
      <c r="A77" s="14">
        <f t="shared" si="11"/>
        <v>76</v>
      </c>
      <c r="B77" s="5">
        <v>78</v>
      </c>
      <c r="C77" s="28">
        <v>45734</v>
      </c>
      <c r="D77" s="10" t="s">
        <v>63</v>
      </c>
      <c r="E77" s="10" t="str">
        <f>INDEX(title_diagnostics[],MATCH(diagnostics[[#This Row],[title_diagnostics]],title_diagnostics[diagnostics],0),2)</f>
        <v>A06.10.006</v>
      </c>
      <c r="F77" s="10" t="s">
        <v>160</v>
      </c>
      <c r="G77" s="10" t="s">
        <v>193</v>
      </c>
      <c r="H77" s="10" t="s">
        <v>200</v>
      </c>
    </row>
    <row r="78" spans="1:8" x14ac:dyDescent="0.3">
      <c r="A78" s="14">
        <f t="shared" si="11"/>
        <v>77</v>
      </c>
      <c r="B78" s="5">
        <v>79</v>
      </c>
      <c r="C78" s="28">
        <v>45734</v>
      </c>
      <c r="D78" s="10" t="s">
        <v>63</v>
      </c>
      <c r="E78" s="10" t="str">
        <f>INDEX(title_diagnostics[],MATCH(diagnostics[[#This Row],[title_diagnostics]],title_diagnostics[diagnostics],0),2)</f>
        <v>A06.10.006</v>
      </c>
      <c r="F78" s="10" t="s">
        <v>160</v>
      </c>
      <c r="G78" s="10" t="s">
        <v>193</v>
      </c>
      <c r="H78" s="10" t="s">
        <v>197</v>
      </c>
    </row>
    <row r="79" spans="1:8" x14ac:dyDescent="0.3">
      <c r="A79" s="14">
        <f t="shared" si="11"/>
        <v>78</v>
      </c>
      <c r="B79" s="5">
        <v>80</v>
      </c>
      <c r="C79" s="28">
        <v>45735</v>
      </c>
      <c r="D79" s="10" t="s">
        <v>63</v>
      </c>
      <c r="E79" s="10" t="str">
        <f>INDEX(title_diagnostics[],MATCH(diagnostics[[#This Row],[title_diagnostics]],title_diagnostics[diagnostics],0),2)</f>
        <v>A06.10.006</v>
      </c>
      <c r="F79" s="10" t="s">
        <v>160</v>
      </c>
      <c r="G79" s="10" t="s">
        <v>193</v>
      </c>
      <c r="H79" s="10" t="s">
        <v>200</v>
      </c>
    </row>
    <row r="80" spans="1:8" x14ac:dyDescent="0.3">
      <c r="A80" s="14">
        <f t="shared" si="11"/>
        <v>79</v>
      </c>
      <c r="B80" s="5">
        <v>82</v>
      </c>
      <c r="C80" s="28">
        <v>45738</v>
      </c>
      <c r="D80" s="10" t="s">
        <v>63</v>
      </c>
      <c r="E80" s="10" t="str">
        <f>INDEX(title_diagnostics[],MATCH(diagnostics[[#This Row],[title_diagnostics]],title_diagnostics[diagnostics],0),2)</f>
        <v>A06.10.006</v>
      </c>
      <c r="F80" s="10" t="s">
        <v>160</v>
      </c>
      <c r="G80" s="10" t="s">
        <v>193</v>
      </c>
      <c r="H80" s="10" t="s">
        <v>199</v>
      </c>
    </row>
    <row r="81" spans="1:8" x14ac:dyDescent="0.3">
      <c r="A81" s="14">
        <f t="shared" si="11"/>
        <v>80</v>
      </c>
      <c r="B81" s="5">
        <v>83</v>
      </c>
      <c r="C81" s="28">
        <v>45373</v>
      </c>
      <c r="D81" s="10" t="s">
        <v>63</v>
      </c>
      <c r="E81" s="10" t="str">
        <f>INDEX(title_diagnostics[],MATCH(diagnostics[[#This Row],[title_diagnostics]],title_diagnostics[diagnostics],0),2)</f>
        <v>A06.10.006</v>
      </c>
      <c r="F81" s="10" t="s">
        <v>160</v>
      </c>
      <c r="G81" s="10" t="s">
        <v>193</v>
      </c>
      <c r="H81" s="10" t="s">
        <v>204</v>
      </c>
    </row>
    <row r="82" spans="1:8" x14ac:dyDescent="0.3">
      <c r="A82" s="14">
        <f t="shared" si="11"/>
        <v>81</v>
      </c>
      <c r="B82" s="5">
        <v>84</v>
      </c>
      <c r="C82" s="28">
        <v>45740</v>
      </c>
      <c r="D82" s="10" t="s">
        <v>63</v>
      </c>
      <c r="E82" s="10" t="str">
        <f>INDEX(title_diagnostics[],MATCH(diagnostics[[#This Row],[title_diagnostics]],title_diagnostics[diagnostics],0),2)</f>
        <v>A06.10.006</v>
      </c>
      <c r="F82" s="10" t="s">
        <v>160</v>
      </c>
      <c r="G82" s="10" t="s">
        <v>193</v>
      </c>
      <c r="H82" s="10" t="s">
        <v>196</v>
      </c>
    </row>
    <row r="83" spans="1:8" x14ac:dyDescent="0.3">
      <c r="A83" s="14">
        <f t="shared" ref="A83:A91" si="12">ROW(A83)-1</f>
        <v>82</v>
      </c>
      <c r="B83" s="5">
        <v>85</v>
      </c>
      <c r="C83" s="28">
        <v>45740</v>
      </c>
      <c r="D83" s="10" t="s">
        <v>63</v>
      </c>
      <c r="E83" s="10" t="str">
        <f>INDEX(title_diagnostics[],MATCH(diagnostics[[#This Row],[title_diagnostics]],title_diagnostics[diagnostics],0),2)</f>
        <v>A06.10.006</v>
      </c>
      <c r="F83" s="10" t="s">
        <v>161</v>
      </c>
      <c r="G83" s="10" t="s">
        <v>193</v>
      </c>
      <c r="H83" s="10" t="s">
        <v>196</v>
      </c>
    </row>
    <row r="84" spans="1:8" x14ac:dyDescent="0.3">
      <c r="A84" s="14">
        <f t="shared" si="12"/>
        <v>83</v>
      </c>
      <c r="B84" s="5">
        <v>85</v>
      </c>
      <c r="C84" s="28">
        <v>45741</v>
      </c>
      <c r="D84" s="10" t="s">
        <v>63</v>
      </c>
      <c r="E84" s="10" t="str">
        <f>INDEX(title_diagnostics[],MATCH(diagnostics[[#This Row],[title_diagnostics]],title_diagnostics[diagnostics],0),2)</f>
        <v>A06.10.006</v>
      </c>
      <c r="F84" s="10" t="s">
        <v>161</v>
      </c>
      <c r="G84" s="10" t="s">
        <v>193</v>
      </c>
      <c r="H84" s="10" t="s">
        <v>198</v>
      </c>
    </row>
    <row r="85" spans="1:8" x14ac:dyDescent="0.3">
      <c r="A85" s="14">
        <f t="shared" si="12"/>
        <v>84</v>
      </c>
      <c r="B85" s="5">
        <v>86</v>
      </c>
      <c r="C85" s="28">
        <v>45746</v>
      </c>
      <c r="D85" s="10" t="s">
        <v>63</v>
      </c>
      <c r="E85" s="10" t="str">
        <f>INDEX(title_diagnostics[],MATCH(diagnostics[[#This Row],[title_diagnostics]],title_diagnostics[diagnostics],0),2)</f>
        <v>A06.10.006</v>
      </c>
      <c r="F85" s="10" t="s">
        <v>160</v>
      </c>
      <c r="G85" s="10" t="s">
        <v>193</v>
      </c>
      <c r="H85" s="10" t="s">
        <v>201</v>
      </c>
    </row>
    <row r="86" spans="1:8" x14ac:dyDescent="0.3">
      <c r="A86" s="14">
        <f t="shared" si="12"/>
        <v>85</v>
      </c>
      <c r="B86" s="5">
        <v>87</v>
      </c>
      <c r="C86" s="28">
        <v>45746</v>
      </c>
      <c r="D86" s="10" t="s">
        <v>63</v>
      </c>
      <c r="E86" s="10" t="str">
        <f>INDEX(title_diagnostics[],MATCH(diagnostics[[#This Row],[title_diagnostics]],title_diagnostics[diagnostics],0),2)</f>
        <v>A06.10.006</v>
      </c>
      <c r="F86" s="10" t="s">
        <v>160</v>
      </c>
      <c r="G86" s="10" t="s">
        <v>193</v>
      </c>
      <c r="H86" s="10" t="s">
        <v>198</v>
      </c>
    </row>
    <row r="87" spans="1:8" x14ac:dyDescent="0.3">
      <c r="A87" s="14">
        <f t="shared" si="12"/>
        <v>86</v>
      </c>
      <c r="B87" s="5">
        <v>88</v>
      </c>
      <c r="C87" s="28">
        <v>45746</v>
      </c>
      <c r="D87" s="10" t="s">
        <v>63</v>
      </c>
      <c r="E87" s="10" t="str">
        <f>INDEX(title_diagnostics[],MATCH(diagnostics[[#This Row],[title_diagnostics]],title_diagnostics[diagnostics],0),2)</f>
        <v>A06.10.006</v>
      </c>
      <c r="F87" s="10" t="s">
        <v>160</v>
      </c>
      <c r="G87" s="10" t="s">
        <v>193</v>
      </c>
      <c r="H87" s="10" t="s">
        <v>201</v>
      </c>
    </row>
    <row r="88" spans="1:8" x14ac:dyDescent="0.3">
      <c r="A88" s="14">
        <f t="shared" si="12"/>
        <v>87</v>
      </c>
      <c r="B88" s="5">
        <v>89</v>
      </c>
      <c r="C88" s="28">
        <v>45746</v>
      </c>
      <c r="D88" s="10" t="s">
        <v>63</v>
      </c>
      <c r="E88" s="10" t="str">
        <f>INDEX(title_diagnostics[],MATCH(diagnostics[[#This Row],[title_diagnostics]],title_diagnostics[diagnostics],0),2)</f>
        <v>A06.10.006</v>
      </c>
      <c r="F88" s="10" t="s">
        <v>160</v>
      </c>
      <c r="G88" s="10" t="s">
        <v>193</v>
      </c>
      <c r="H88" s="10" t="s">
        <v>198</v>
      </c>
    </row>
    <row r="89" spans="1:8" x14ac:dyDescent="0.3">
      <c r="A89" s="14">
        <f t="shared" si="12"/>
        <v>88</v>
      </c>
      <c r="B89" s="5">
        <v>90</v>
      </c>
      <c r="C89" s="28">
        <v>45747</v>
      </c>
      <c r="D89" s="10" t="s">
        <v>63</v>
      </c>
      <c r="E89" s="10" t="str">
        <f>INDEX(title_diagnostics[],MATCH(diagnostics[[#This Row],[title_diagnostics]],title_diagnostics[diagnostics],0),2)</f>
        <v>A06.10.006</v>
      </c>
      <c r="F89" s="10" t="s">
        <v>160</v>
      </c>
      <c r="G89" s="10" t="s">
        <v>193</v>
      </c>
      <c r="H89" s="10" t="s">
        <v>201</v>
      </c>
    </row>
    <row r="90" spans="1:8" x14ac:dyDescent="0.3">
      <c r="A90" s="14">
        <f t="shared" si="12"/>
        <v>89</v>
      </c>
      <c r="B90" s="5">
        <v>91</v>
      </c>
      <c r="C90" s="28">
        <v>45748</v>
      </c>
      <c r="D90" s="10" t="s">
        <v>72</v>
      </c>
      <c r="E90" s="10" t="str">
        <f>INDEX(title_diagnostics[],MATCH(diagnostics[[#This Row],[title_diagnostics]],title_diagnostics[diagnostics],0),2)</f>
        <v>A06.12.031.001</v>
      </c>
      <c r="F90" s="10" t="s">
        <v>160</v>
      </c>
      <c r="G90" s="10" t="s">
        <v>193</v>
      </c>
      <c r="H90" s="10" t="s">
        <v>199</v>
      </c>
    </row>
    <row r="91" spans="1:8" x14ac:dyDescent="0.3">
      <c r="A91" s="14">
        <f t="shared" si="12"/>
        <v>90</v>
      </c>
      <c r="B91" s="5">
        <v>92</v>
      </c>
      <c r="C91" s="28">
        <v>45748</v>
      </c>
      <c r="D91" s="10" t="s">
        <v>63</v>
      </c>
      <c r="E91" s="10" t="str">
        <f>INDEX(title_diagnostics[],MATCH(diagnostics[[#This Row],[title_diagnostics]],title_diagnostics[diagnostics],0),2)</f>
        <v>A06.10.006</v>
      </c>
      <c r="F91" s="10" t="s">
        <v>160</v>
      </c>
      <c r="G91" s="10" t="s">
        <v>193</v>
      </c>
      <c r="H91" s="10" t="s">
        <v>199</v>
      </c>
    </row>
    <row r="92" spans="1:8" x14ac:dyDescent="0.3">
      <c r="A92" s="14">
        <f t="shared" ref="A92:A97" si="13">ROW(A92)-1</f>
        <v>91</v>
      </c>
      <c r="B92" s="5">
        <v>93</v>
      </c>
      <c r="C92" s="28">
        <v>45751</v>
      </c>
      <c r="D92" s="10" t="s">
        <v>63</v>
      </c>
      <c r="E92" s="10" t="str">
        <f>INDEX(title_diagnostics[],MATCH(diagnostics[[#This Row],[title_diagnostics]],title_diagnostics[diagnostics],0),2)</f>
        <v>A06.10.006</v>
      </c>
      <c r="F92" s="10" t="s">
        <v>160</v>
      </c>
      <c r="G92" s="10" t="s">
        <v>193</v>
      </c>
      <c r="H92" s="10" t="s">
        <v>195</v>
      </c>
    </row>
    <row r="93" spans="1:8" x14ac:dyDescent="0.3">
      <c r="A93" s="14">
        <f t="shared" si="13"/>
        <v>92</v>
      </c>
      <c r="B93" s="5">
        <v>94</v>
      </c>
      <c r="C93" s="28">
        <v>45751</v>
      </c>
      <c r="D93" s="10" t="s">
        <v>63</v>
      </c>
      <c r="E93" s="10" t="str">
        <f>INDEX(title_diagnostics[],MATCH(diagnostics[[#This Row],[title_diagnostics]],title_diagnostics[diagnostics],0),2)</f>
        <v>A06.10.006</v>
      </c>
      <c r="F93" s="10" t="s">
        <v>160</v>
      </c>
      <c r="G93" s="10" t="s">
        <v>193</v>
      </c>
      <c r="H93" s="10" t="s">
        <v>205</v>
      </c>
    </row>
    <row r="94" spans="1:8" x14ac:dyDescent="0.3">
      <c r="A94" s="14">
        <f t="shared" si="13"/>
        <v>93</v>
      </c>
      <c r="B94" s="5">
        <v>95</v>
      </c>
      <c r="C94" s="28">
        <v>45755</v>
      </c>
      <c r="D94" s="10" t="s">
        <v>63</v>
      </c>
      <c r="E94" s="10" t="str">
        <f>INDEX(title_diagnostics[],MATCH(diagnostics[[#This Row],[title_diagnostics]],title_diagnostics[diagnostics],0),2)</f>
        <v>A06.10.006</v>
      </c>
      <c r="F94" s="10" t="s">
        <v>160</v>
      </c>
      <c r="G94" s="10" t="s">
        <v>193</v>
      </c>
      <c r="H94" s="10" t="s">
        <v>206</v>
      </c>
    </row>
    <row r="95" spans="1:8" x14ac:dyDescent="0.3">
      <c r="A95" s="14">
        <f t="shared" si="13"/>
        <v>94</v>
      </c>
      <c r="B95" s="5">
        <v>96</v>
      </c>
      <c r="C95" s="28">
        <v>45755</v>
      </c>
      <c r="D95" s="10" t="s">
        <v>63</v>
      </c>
      <c r="E95" s="10" t="str">
        <f>INDEX(title_diagnostics[],MATCH(diagnostics[[#This Row],[title_diagnostics]],title_diagnostics[diagnostics],0),2)</f>
        <v>A06.10.006</v>
      </c>
      <c r="F95" s="10" t="s">
        <v>162</v>
      </c>
      <c r="G95" s="10" t="s">
        <v>193</v>
      </c>
      <c r="H95" s="10" t="s">
        <v>206</v>
      </c>
    </row>
    <row r="96" spans="1:8" x14ac:dyDescent="0.3">
      <c r="A96" s="14">
        <f t="shared" si="13"/>
        <v>95</v>
      </c>
      <c r="B96" s="5">
        <v>97</v>
      </c>
      <c r="C96" s="28">
        <v>45755</v>
      </c>
      <c r="D96" s="10" t="s">
        <v>63</v>
      </c>
      <c r="E96" s="10" t="str">
        <f>INDEX(title_diagnostics[],MATCH(diagnostics[[#This Row],[title_diagnostics]],title_diagnostics[diagnostics],0),2)</f>
        <v>A06.10.006</v>
      </c>
      <c r="F96" s="10" t="s">
        <v>160</v>
      </c>
      <c r="G96" s="10" t="s">
        <v>193</v>
      </c>
      <c r="H96" s="10" t="s">
        <v>204</v>
      </c>
    </row>
    <row r="97" spans="1:8" x14ac:dyDescent="0.3">
      <c r="A97" s="14">
        <f t="shared" si="13"/>
        <v>96</v>
      </c>
      <c r="B97" s="5">
        <v>98</v>
      </c>
      <c r="C97" s="28">
        <v>45751</v>
      </c>
      <c r="D97" s="10" t="s">
        <v>63</v>
      </c>
      <c r="E97" s="10" t="str">
        <f>INDEX(title_diagnostics[],MATCH(diagnostics[[#This Row],[title_diagnostics]],title_diagnostics[diagnostics],0),2)</f>
        <v>A06.10.006</v>
      </c>
      <c r="F97" s="10" t="s">
        <v>160</v>
      </c>
      <c r="G97" s="10" t="s">
        <v>193</v>
      </c>
      <c r="H97" s="10" t="s">
        <v>205</v>
      </c>
    </row>
    <row r="98" spans="1:8" x14ac:dyDescent="0.3">
      <c r="A98" s="14">
        <f t="shared" ref="A98:A105" si="14">ROW(A98)-1</f>
        <v>97</v>
      </c>
      <c r="B98" s="5">
        <v>100</v>
      </c>
      <c r="C98" s="28">
        <v>45755</v>
      </c>
      <c r="D98" s="10" t="s">
        <v>63</v>
      </c>
      <c r="E98" s="10" t="str">
        <f>INDEX(title_diagnostics[],MATCH(diagnostics[[#This Row],[title_diagnostics]],title_diagnostics[diagnostics],0),2)</f>
        <v>A06.10.006</v>
      </c>
      <c r="F98" s="10" t="s">
        <v>160</v>
      </c>
      <c r="G98" s="10" t="s">
        <v>193</v>
      </c>
      <c r="H98" s="10" t="s">
        <v>206</v>
      </c>
    </row>
    <row r="99" spans="1:8" x14ac:dyDescent="0.3">
      <c r="A99" s="14">
        <f t="shared" si="14"/>
        <v>98</v>
      </c>
      <c r="B99" s="5">
        <v>101</v>
      </c>
      <c r="C99" s="28">
        <v>45755</v>
      </c>
      <c r="D99" s="10" t="s">
        <v>63</v>
      </c>
      <c r="E99" s="10" t="str">
        <f>INDEX(title_diagnostics[],MATCH(diagnostics[[#This Row],[title_diagnostics]],title_diagnostics[diagnostics],0),2)</f>
        <v>A06.10.006</v>
      </c>
      <c r="F99" s="10" t="s">
        <v>160</v>
      </c>
      <c r="G99" s="10" t="s">
        <v>193</v>
      </c>
      <c r="H99" s="10" t="s">
        <v>206</v>
      </c>
    </row>
    <row r="100" spans="1:8" x14ac:dyDescent="0.3">
      <c r="A100" s="14">
        <f t="shared" si="14"/>
        <v>99</v>
      </c>
      <c r="B100" s="5">
        <v>102</v>
      </c>
      <c r="C100" s="28">
        <v>45758</v>
      </c>
      <c r="D100" s="10" t="s">
        <v>63</v>
      </c>
      <c r="E100" s="10" t="str">
        <f>INDEX(title_diagnostics[],MATCH(diagnostics[[#This Row],[title_diagnostics]],title_diagnostics[diagnostics],0),2)</f>
        <v>A06.10.006</v>
      </c>
      <c r="F100" s="10" t="s">
        <v>160</v>
      </c>
      <c r="G100" s="10" t="s">
        <v>193</v>
      </c>
      <c r="H100" s="10" t="s">
        <v>199</v>
      </c>
    </row>
    <row r="101" spans="1:8" x14ac:dyDescent="0.3">
      <c r="A101" s="14">
        <f t="shared" si="14"/>
        <v>100</v>
      </c>
      <c r="B101" s="5">
        <v>103</v>
      </c>
      <c r="C101" s="28">
        <v>45758</v>
      </c>
      <c r="D101" s="10" t="s">
        <v>63</v>
      </c>
      <c r="E101" s="10" t="str">
        <f>INDEX(title_diagnostics[],MATCH(diagnostics[[#This Row],[title_diagnostics]],title_diagnostics[diagnostics],0),2)</f>
        <v>A06.10.006</v>
      </c>
      <c r="F101" s="10" t="s">
        <v>160</v>
      </c>
      <c r="G101" s="10" t="s">
        <v>193</v>
      </c>
      <c r="H101" s="10" t="s">
        <v>203</v>
      </c>
    </row>
    <row r="102" spans="1:8" x14ac:dyDescent="0.3">
      <c r="A102" s="14">
        <f t="shared" si="14"/>
        <v>101</v>
      </c>
      <c r="B102" s="5">
        <v>104</v>
      </c>
      <c r="C102" s="28">
        <v>45761</v>
      </c>
      <c r="D102" s="10" t="s">
        <v>63</v>
      </c>
      <c r="E102" s="10" t="str">
        <f>INDEX(title_diagnostics[],MATCH(diagnostics[[#This Row],[title_diagnostics]],title_diagnostics[diagnostics],0),2)</f>
        <v>A06.10.006</v>
      </c>
      <c r="F102" s="10" t="s">
        <v>160</v>
      </c>
      <c r="G102" s="10" t="s">
        <v>193</v>
      </c>
      <c r="H102" s="10" t="s">
        <v>201</v>
      </c>
    </row>
    <row r="103" spans="1:8" x14ac:dyDescent="0.3">
      <c r="A103" s="14">
        <f t="shared" si="14"/>
        <v>102</v>
      </c>
      <c r="B103" s="5">
        <v>105</v>
      </c>
      <c r="C103" s="28">
        <v>45761</v>
      </c>
      <c r="D103" s="10" t="s">
        <v>63</v>
      </c>
      <c r="E103" s="10" t="str">
        <f>INDEX(title_diagnostics[],MATCH(diagnostics[[#This Row],[title_diagnostics]],title_diagnostics[diagnostics],0),2)</f>
        <v>A06.10.006</v>
      </c>
      <c r="F103" s="10" t="s">
        <v>160</v>
      </c>
      <c r="G103" s="10" t="s">
        <v>193</v>
      </c>
      <c r="H103" s="10" t="s">
        <v>201</v>
      </c>
    </row>
    <row r="104" spans="1:8" x14ac:dyDescent="0.3">
      <c r="A104" s="14">
        <f t="shared" si="14"/>
        <v>103</v>
      </c>
      <c r="B104" s="5">
        <v>106</v>
      </c>
      <c r="C104" s="28">
        <v>45762</v>
      </c>
      <c r="D104" s="10" t="s">
        <v>63</v>
      </c>
      <c r="E104" s="10" t="str">
        <f>INDEX(title_diagnostics[],MATCH(diagnostics[[#This Row],[title_diagnostics]],title_diagnostics[diagnostics],0),2)</f>
        <v>A06.10.006</v>
      </c>
      <c r="F104" s="10" t="s">
        <v>161</v>
      </c>
      <c r="G104" s="10" t="s">
        <v>193</v>
      </c>
      <c r="H104" s="10" t="s">
        <v>201</v>
      </c>
    </row>
    <row r="105" spans="1:8" x14ac:dyDescent="0.3">
      <c r="A105" s="14">
        <f t="shared" si="14"/>
        <v>104</v>
      </c>
      <c r="B105" s="5">
        <v>107</v>
      </c>
      <c r="C105" s="28">
        <v>45765</v>
      </c>
      <c r="D105" s="10" t="s">
        <v>63</v>
      </c>
      <c r="E105" s="10" t="str">
        <f>INDEX(title_diagnostics[],MATCH(diagnostics[[#This Row],[title_diagnostics]],title_diagnostics[diagnostics],0),2)</f>
        <v>A06.10.006</v>
      </c>
      <c r="F105" s="10" t="s">
        <v>160</v>
      </c>
      <c r="G105" s="10" t="s">
        <v>193</v>
      </c>
      <c r="H105" s="10" t="s">
        <v>196</v>
      </c>
    </row>
    <row r="106" spans="1:8" x14ac:dyDescent="0.3">
      <c r="A106" s="14">
        <f>ROW(A106)-1</f>
        <v>105</v>
      </c>
      <c r="B106" s="5">
        <v>108</v>
      </c>
      <c r="C106" s="28">
        <v>45768</v>
      </c>
      <c r="D106" s="10" t="s">
        <v>72</v>
      </c>
      <c r="E106" s="10" t="str">
        <f>INDEX(title_diagnostics[],MATCH(diagnostics[[#This Row],[title_diagnostics]],title_diagnostics[diagnostics],0),2)</f>
        <v>A06.12.031.001</v>
      </c>
      <c r="F106" s="10" t="s">
        <v>160</v>
      </c>
      <c r="G106" s="10" t="s">
        <v>193</v>
      </c>
      <c r="H106" s="10" t="s">
        <v>206</v>
      </c>
    </row>
    <row r="107" spans="1:8" x14ac:dyDescent="0.3">
      <c r="A107" s="14">
        <f>ROW(A107)-1</f>
        <v>106</v>
      </c>
      <c r="B107" s="5">
        <v>109</v>
      </c>
      <c r="C107" s="28">
        <v>45768</v>
      </c>
      <c r="D107" s="10" t="s">
        <v>63</v>
      </c>
      <c r="E107" s="10" t="str">
        <f>INDEX(title_diagnostics[],MATCH(diagnostics[[#This Row],[title_diagnostics]],title_diagnostics[diagnostics],0),2)</f>
        <v>A06.10.006</v>
      </c>
      <c r="F107" s="10" t="s">
        <v>160</v>
      </c>
      <c r="G107" s="10" t="s">
        <v>193</v>
      </c>
      <c r="H107" s="10" t="s">
        <v>206</v>
      </c>
    </row>
    <row r="108" spans="1:8" x14ac:dyDescent="0.3">
      <c r="A108" s="14">
        <f t="shared" ref="A108:A109" si="15">ROW(A108)-1</f>
        <v>107</v>
      </c>
      <c r="B108" s="5">
        <v>110</v>
      </c>
      <c r="C108" s="28">
        <v>45768</v>
      </c>
      <c r="D108" s="10" t="s">
        <v>63</v>
      </c>
      <c r="E108" s="10" t="str">
        <f>INDEX(title_diagnostics[],MATCH(diagnostics[[#This Row],[title_diagnostics]],title_diagnostics[diagnostics],0),2)</f>
        <v>A06.10.006</v>
      </c>
      <c r="F108" s="10" t="s">
        <v>160</v>
      </c>
      <c r="G108" s="10" t="s">
        <v>193</v>
      </c>
      <c r="H108" s="10" t="s">
        <v>206</v>
      </c>
    </row>
    <row r="109" spans="1:8" x14ac:dyDescent="0.3">
      <c r="A109" s="14">
        <f t="shared" si="15"/>
        <v>108</v>
      </c>
      <c r="B109" s="5">
        <v>112</v>
      </c>
      <c r="C109" s="28">
        <v>45771</v>
      </c>
      <c r="D109" s="10" t="s">
        <v>72</v>
      </c>
      <c r="E109" s="10"/>
      <c r="F109" s="10" t="s">
        <v>160</v>
      </c>
      <c r="G109" s="10" t="s">
        <v>193</v>
      </c>
      <c r="H109" s="10"/>
    </row>
    <row r="110" spans="1:8" x14ac:dyDescent="0.3">
      <c r="A110" s="14">
        <f t="shared" ref="A110:A116" si="16">ROW(A110)-1</f>
        <v>109</v>
      </c>
      <c r="B110" s="5">
        <v>113</v>
      </c>
      <c r="C110" s="28">
        <v>45771</v>
      </c>
      <c r="D110" s="10" t="s">
        <v>63</v>
      </c>
      <c r="E110" s="10" t="str">
        <f>INDEX(title_diagnostics[],MATCH(diagnostics[[#This Row],[title_diagnostics]],title_diagnostics[diagnostics],0),2)</f>
        <v>A06.10.006</v>
      </c>
      <c r="F110" s="10" t="s">
        <v>160</v>
      </c>
      <c r="G110" s="10" t="s">
        <v>193</v>
      </c>
      <c r="H110" s="10" t="s">
        <v>196</v>
      </c>
    </row>
    <row r="111" spans="1:8" x14ac:dyDescent="0.3">
      <c r="A111" s="14">
        <f t="shared" si="16"/>
        <v>110</v>
      </c>
      <c r="B111" s="5">
        <v>114</v>
      </c>
      <c r="C111" s="28">
        <v>45772</v>
      </c>
      <c r="D111" s="10" t="s">
        <v>63</v>
      </c>
      <c r="E111" s="10" t="str">
        <f>INDEX(title_diagnostics[],MATCH(diagnostics[[#This Row],[title_diagnostics]],title_diagnostics[diagnostics],0),2)</f>
        <v>A06.10.006</v>
      </c>
      <c r="F111" s="10" t="s">
        <v>160</v>
      </c>
      <c r="G111" s="10" t="s">
        <v>193</v>
      </c>
      <c r="H111" s="10" t="s">
        <v>196</v>
      </c>
    </row>
    <row r="112" spans="1:8" x14ac:dyDescent="0.3">
      <c r="A112" s="14">
        <f t="shared" si="16"/>
        <v>111</v>
      </c>
      <c r="B112" s="5">
        <v>115</v>
      </c>
      <c r="C112" s="28">
        <v>45774</v>
      </c>
      <c r="D112" s="10" t="s">
        <v>63</v>
      </c>
      <c r="E112" s="10" t="str">
        <f>INDEX(title_diagnostics[],MATCH(diagnostics[[#This Row],[title_diagnostics]],title_diagnostics[diagnostics],0),2)</f>
        <v>A06.10.006</v>
      </c>
      <c r="F112" s="10" t="s">
        <v>160</v>
      </c>
      <c r="G112" s="10" t="s">
        <v>193</v>
      </c>
      <c r="H112" s="10" t="s">
        <v>203</v>
      </c>
    </row>
    <row r="113" spans="1:8" x14ac:dyDescent="0.3">
      <c r="A113" s="14">
        <f t="shared" si="16"/>
        <v>112</v>
      </c>
      <c r="B113" s="5">
        <v>116</v>
      </c>
      <c r="C113" s="28">
        <v>45774</v>
      </c>
      <c r="D113" s="10" t="s">
        <v>63</v>
      </c>
      <c r="E113" s="10" t="str">
        <f>INDEX(title_diagnostics[],MATCH(diagnostics[[#This Row],[title_diagnostics]],title_diagnostics[diagnostics],0),2)</f>
        <v>A06.10.006</v>
      </c>
      <c r="F113" s="10" t="s">
        <v>160</v>
      </c>
      <c r="G113" s="10" t="s">
        <v>193</v>
      </c>
      <c r="H113" s="10"/>
    </row>
    <row r="114" spans="1:8" x14ac:dyDescent="0.3">
      <c r="A114" s="14">
        <f t="shared" si="16"/>
        <v>113</v>
      </c>
      <c r="B114" s="5">
        <v>117</v>
      </c>
      <c r="C114" s="28">
        <v>45776</v>
      </c>
      <c r="D114" s="10" t="s">
        <v>63</v>
      </c>
      <c r="E114" s="10" t="str">
        <f>INDEX(title_diagnostics[],MATCH(diagnostics[[#This Row],[title_diagnostics]],title_diagnostics[diagnostics],0),2)</f>
        <v>A06.10.006</v>
      </c>
      <c r="F114" s="10" t="s">
        <v>160</v>
      </c>
      <c r="G114" s="10" t="s">
        <v>193</v>
      </c>
      <c r="H114" s="10" t="s">
        <v>204</v>
      </c>
    </row>
    <row r="115" spans="1:8" x14ac:dyDescent="0.3">
      <c r="A115" s="14">
        <f t="shared" si="16"/>
        <v>114</v>
      </c>
      <c r="B115" s="5">
        <v>118</v>
      </c>
      <c r="C115" s="28">
        <v>45776</v>
      </c>
      <c r="D115" s="10" t="s">
        <v>63</v>
      </c>
      <c r="E115" s="10" t="str">
        <f>INDEX(title_diagnostics[],MATCH(diagnostics[[#This Row],[title_diagnostics]],title_diagnostics[diagnostics],0),2)</f>
        <v>A06.10.006</v>
      </c>
      <c r="F115" s="10" t="s">
        <v>160</v>
      </c>
      <c r="G115" s="10" t="s">
        <v>193</v>
      </c>
      <c r="H115" s="10" t="s">
        <v>204</v>
      </c>
    </row>
    <row r="116" spans="1:8" x14ac:dyDescent="0.3">
      <c r="A116" s="14">
        <f t="shared" si="16"/>
        <v>115</v>
      </c>
      <c r="B116" s="5">
        <v>119</v>
      </c>
      <c r="C116" s="28">
        <v>45776</v>
      </c>
      <c r="D116" s="10" t="s">
        <v>63</v>
      </c>
      <c r="E116" s="10" t="str">
        <f>INDEX(title_diagnostics[],MATCH(diagnostics[[#This Row],[title_diagnostics]],title_diagnostics[diagnostics],0),2)</f>
        <v>A06.10.006</v>
      </c>
      <c r="F116" s="10" t="s">
        <v>161</v>
      </c>
      <c r="G116" s="10" t="s">
        <v>193</v>
      </c>
      <c r="H116" s="10" t="s">
        <v>204</v>
      </c>
    </row>
    <row r="117" spans="1:8" x14ac:dyDescent="0.3">
      <c r="A117" s="14">
        <f t="shared" ref="A117:A123" si="17">ROW(A117)-1</f>
        <v>116</v>
      </c>
      <c r="B117" s="5">
        <v>120</v>
      </c>
      <c r="C117" s="28">
        <v>45779</v>
      </c>
      <c r="D117" s="10" t="s">
        <v>63</v>
      </c>
      <c r="E117" s="10" t="str">
        <f>INDEX(title_diagnostics[],MATCH(diagnostics[[#This Row],[title_diagnostics]],title_diagnostics[diagnostics],0),2)</f>
        <v>A06.10.006</v>
      </c>
      <c r="F117" s="10" t="s">
        <v>160</v>
      </c>
      <c r="G117" s="10" t="s">
        <v>193</v>
      </c>
      <c r="H117" s="10" t="s">
        <v>200</v>
      </c>
    </row>
    <row r="118" spans="1:8" x14ac:dyDescent="0.3">
      <c r="A118" s="14">
        <f t="shared" si="17"/>
        <v>117</v>
      </c>
      <c r="B118" s="5">
        <v>121</v>
      </c>
      <c r="C118" s="28">
        <v>45784</v>
      </c>
      <c r="D118" s="10" t="s">
        <v>63</v>
      </c>
      <c r="E118" s="10" t="str">
        <f>INDEX(title_diagnostics[],MATCH(diagnostics[[#This Row],[title_diagnostics]],title_diagnostics[diagnostics],0),2)</f>
        <v>A06.10.006</v>
      </c>
      <c r="F118" s="10" t="s">
        <v>160</v>
      </c>
      <c r="G118" s="10" t="s">
        <v>193</v>
      </c>
      <c r="H118" s="10" t="s">
        <v>206</v>
      </c>
    </row>
    <row r="119" spans="1:8" x14ac:dyDescent="0.3">
      <c r="A119" s="14">
        <f t="shared" si="17"/>
        <v>118</v>
      </c>
      <c r="B119" s="5">
        <v>122</v>
      </c>
      <c r="C119" s="28">
        <v>45785</v>
      </c>
      <c r="D119" s="10" t="s">
        <v>63</v>
      </c>
      <c r="E119" s="10" t="str">
        <f>INDEX(title_diagnostics[],MATCH(diagnostics[[#This Row],[title_diagnostics]],title_diagnostics[diagnostics],0),2)</f>
        <v>A06.10.006</v>
      </c>
      <c r="F119" s="10" t="s">
        <v>162</v>
      </c>
      <c r="G119" s="10" t="s">
        <v>193</v>
      </c>
      <c r="H119" s="10" t="s">
        <v>206</v>
      </c>
    </row>
    <row r="120" spans="1:8" x14ac:dyDescent="0.3">
      <c r="A120" s="14">
        <f t="shared" si="17"/>
        <v>119</v>
      </c>
      <c r="B120" s="5">
        <v>123</v>
      </c>
      <c r="C120" s="28">
        <v>45789</v>
      </c>
      <c r="D120" s="10" t="s">
        <v>63</v>
      </c>
      <c r="E120" s="10" t="str">
        <f>INDEX(title_diagnostics[],MATCH(diagnostics[[#This Row],[title_diagnostics]],title_diagnostics[diagnostics],0),2)</f>
        <v>A06.10.006</v>
      </c>
      <c r="F120" s="10" t="s">
        <v>160</v>
      </c>
      <c r="G120" s="10" t="s">
        <v>193</v>
      </c>
      <c r="H120" s="10" t="s">
        <v>203</v>
      </c>
    </row>
    <row r="121" spans="1:8" x14ac:dyDescent="0.3">
      <c r="A121" s="14">
        <f t="shared" si="17"/>
        <v>120</v>
      </c>
      <c r="B121" s="5">
        <v>124</v>
      </c>
      <c r="C121" s="28">
        <v>45789</v>
      </c>
      <c r="D121" s="10" t="s">
        <v>63</v>
      </c>
      <c r="E121" s="10" t="str">
        <f>INDEX(title_diagnostics[],MATCH(diagnostics[[#This Row],[title_diagnostics]],title_diagnostics[diagnostics],0),2)</f>
        <v>A06.10.006</v>
      </c>
      <c r="F121" s="10" t="s">
        <v>160</v>
      </c>
      <c r="G121" s="10" t="s">
        <v>193</v>
      </c>
      <c r="H121" s="10" t="s">
        <v>203</v>
      </c>
    </row>
    <row r="122" spans="1:8" x14ac:dyDescent="0.3">
      <c r="A122" s="14">
        <f t="shared" si="17"/>
        <v>121</v>
      </c>
      <c r="B122" s="5">
        <v>125</v>
      </c>
      <c r="C122" s="28">
        <v>45792</v>
      </c>
      <c r="D122" s="10" t="s">
        <v>63</v>
      </c>
      <c r="E122" s="10" t="str">
        <f>INDEX(title_diagnostics[],MATCH(diagnostics[[#This Row],[title_diagnostics]],title_diagnostics[diagnostics],0),2)</f>
        <v>A06.10.006</v>
      </c>
      <c r="F122" s="10" t="s">
        <v>160</v>
      </c>
      <c r="G122" s="10" t="s">
        <v>193</v>
      </c>
      <c r="H122" s="10" t="s">
        <v>196</v>
      </c>
    </row>
    <row r="123" spans="1:8" x14ac:dyDescent="0.3">
      <c r="A123" s="14">
        <f t="shared" si="17"/>
        <v>122</v>
      </c>
      <c r="B123" s="5">
        <v>126</v>
      </c>
      <c r="C123" s="28">
        <v>45792</v>
      </c>
      <c r="D123" s="10" t="s">
        <v>63</v>
      </c>
      <c r="E123" s="10" t="str">
        <f>INDEX(title_diagnostics[],MATCH(diagnostics[[#This Row],[title_diagnostics]],title_diagnostics[diagnostics],0),2)</f>
        <v>A06.10.006</v>
      </c>
      <c r="F123" s="10" t="s">
        <v>160</v>
      </c>
      <c r="G123" s="10" t="s">
        <v>193</v>
      </c>
      <c r="H123" s="10" t="s">
        <v>198</v>
      </c>
    </row>
    <row r="124" spans="1:8" x14ac:dyDescent="0.3">
      <c r="A124" s="14">
        <f>ROW(A124)-1</f>
        <v>123</v>
      </c>
      <c r="B124" s="5">
        <v>127</v>
      </c>
      <c r="C124" s="28">
        <v>45792</v>
      </c>
      <c r="D124" s="10" t="s">
        <v>63</v>
      </c>
      <c r="E124" s="10" t="str">
        <f>INDEX(title_diagnostics[],MATCH(diagnostics[[#This Row],[title_diagnostics]],title_diagnostics[diagnostics],0),2)</f>
        <v>A06.10.006</v>
      </c>
      <c r="F124" s="10" t="s">
        <v>160</v>
      </c>
      <c r="G124" s="10" t="s">
        <v>193</v>
      </c>
      <c r="H124" s="10" t="s">
        <v>198</v>
      </c>
    </row>
    <row r="125" spans="1:8" x14ac:dyDescent="0.3">
      <c r="A125" s="14">
        <f>ROW(A125)-1</f>
        <v>124</v>
      </c>
      <c r="B125" s="5">
        <v>128</v>
      </c>
      <c r="C125" s="28">
        <v>45810</v>
      </c>
      <c r="D125" s="10" t="s">
        <v>63</v>
      </c>
      <c r="E125" s="10" t="str">
        <f>INDEX(title_diagnostics[],MATCH(diagnostics[[#This Row],[title_diagnostics]],title_diagnostics[diagnostics],0),2)</f>
        <v>A06.10.006</v>
      </c>
      <c r="F125" s="10" t="s">
        <v>160</v>
      </c>
      <c r="G125" s="10" t="s">
        <v>193</v>
      </c>
      <c r="H125" s="10" t="s">
        <v>201</v>
      </c>
    </row>
    <row r="126" spans="1:8" x14ac:dyDescent="0.3">
      <c r="A126" s="14">
        <f>ROW(A126)-1</f>
        <v>125</v>
      </c>
      <c r="B126" s="5">
        <v>129</v>
      </c>
      <c r="C126" s="28">
        <v>45810</v>
      </c>
      <c r="D126" s="10" t="s">
        <v>63</v>
      </c>
      <c r="E126" s="10" t="str">
        <f>INDEX(title_diagnostics[],MATCH(diagnostics[[#This Row],[title_diagnostics]],title_diagnostics[diagnostics],0),2)</f>
        <v>A06.10.006</v>
      </c>
      <c r="F126" s="10" t="s">
        <v>160</v>
      </c>
      <c r="G126" s="10" t="s">
        <v>193</v>
      </c>
      <c r="H126" s="10" t="s">
        <v>203</v>
      </c>
    </row>
    <row r="127" spans="1:8" x14ac:dyDescent="0.3">
      <c r="A127" s="14">
        <f>ROW(A127)-1</f>
        <v>126</v>
      </c>
      <c r="B127" s="5">
        <v>130</v>
      </c>
      <c r="C127" s="28">
        <v>45811</v>
      </c>
      <c r="D127" s="10" t="s">
        <v>63</v>
      </c>
      <c r="E127" s="10" t="str">
        <f>INDEX(title_diagnostics[],MATCH(diagnostics[[#This Row],[title_diagnostics]],title_diagnostics[diagnostics],0),2)</f>
        <v>A06.10.006</v>
      </c>
      <c r="F127" s="10" t="s">
        <v>160</v>
      </c>
      <c r="G127" s="10" t="s">
        <v>193</v>
      </c>
      <c r="H127" s="10" t="s">
        <v>203</v>
      </c>
    </row>
  </sheetData>
  <phoneticPr fontId="3" type="noConversion"/>
  <dataValidations count="4">
    <dataValidation type="list" allowBlank="1" showInputMessage="1" showErrorMessage="1" sqref="F2:F127" xr:uid="{BB722058-62D6-4868-A00C-629319CD9E80}">
      <formula1>INDIRECT("access[access]")</formula1>
    </dataValidation>
    <dataValidation type="list" allowBlank="1" showInputMessage="1" showErrorMessage="1" sqref="H2:H127" xr:uid="{A12E7764-8FA8-4063-B476-7F014500987D}">
      <formula1>INDIRECT("nurse[nurse]")</formula1>
    </dataValidation>
    <dataValidation type="list" allowBlank="1" showInputMessage="1" showErrorMessage="1" sqref="G2:G127" xr:uid="{9BACDCBE-9852-4288-AE04-F46310888583}">
      <formula1>INDIRECT("surgeon[surgeon]")</formula1>
    </dataValidation>
    <dataValidation type="list" allowBlank="1" showInputMessage="1" showErrorMessage="1" sqref="D2:D127" xr:uid="{FFAD8BE1-4ED5-42DE-98B9-DC0EC62AFBE9}">
      <formula1>INDIRECT("title_diagnostics[diagnostics]")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DB4C-EC11-4253-832F-F8401A0F9BCF}">
  <sheetPr codeName="Лист3">
    <tabColor rgb="FFC00000"/>
  </sheetPr>
  <dimension ref="A1:T110"/>
  <sheetViews>
    <sheetView zoomScale="80" zoomScaleNormal="80" workbookViewId="0">
      <pane ySplit="1" topLeftCell="A74" activePane="bottomLeft" state="frozen"/>
      <selection pane="bottomLeft" activeCell="L110" sqref="L110"/>
    </sheetView>
  </sheetViews>
  <sheetFormatPr defaultColWidth="16.77734375" defaultRowHeight="14.4" x14ac:dyDescent="0.3"/>
  <cols>
    <col min="1" max="1" width="14.5546875" style="1" bestFit="1" customWidth="1"/>
    <col min="2" max="2" width="9.88671875" bestFit="1" customWidth="1"/>
    <col min="3" max="3" width="10.33203125" bestFit="1" customWidth="1"/>
    <col min="4" max="4" width="9.88671875" bestFit="1" customWidth="1"/>
    <col min="5" max="6" width="9.33203125" bestFit="1" customWidth="1"/>
    <col min="7" max="7" width="23.33203125" customWidth="1"/>
    <col min="8" max="8" width="19.21875" customWidth="1"/>
    <col min="9" max="9" width="13.88671875" bestFit="1" customWidth="1"/>
    <col min="10" max="10" width="8" bestFit="1" customWidth="1"/>
    <col min="11" max="11" width="14.109375" bestFit="1" customWidth="1"/>
    <col min="12" max="12" width="17.77734375" bestFit="1" customWidth="1"/>
    <col min="13" max="13" width="36" bestFit="1" customWidth="1"/>
    <col min="14" max="14" width="3.44140625" customWidth="1"/>
    <col min="20" max="20" width="31.77734375" bestFit="1" customWidth="1"/>
  </cols>
  <sheetData>
    <row r="1" spans="1:20" x14ac:dyDescent="0.3">
      <c r="A1" s="3" t="s">
        <v>275</v>
      </c>
      <c r="B1" t="s">
        <v>47</v>
      </c>
      <c r="C1" s="10" t="s">
        <v>5</v>
      </c>
      <c r="D1" t="s">
        <v>170</v>
      </c>
      <c r="E1" t="s">
        <v>171</v>
      </c>
      <c r="F1" t="s">
        <v>352</v>
      </c>
      <c r="G1" t="s">
        <v>282</v>
      </c>
      <c r="H1" t="s">
        <v>280</v>
      </c>
      <c r="I1" t="s">
        <v>277</v>
      </c>
      <c r="J1" t="s">
        <v>134</v>
      </c>
      <c r="K1" t="s">
        <v>173</v>
      </c>
      <c r="L1" t="s">
        <v>174</v>
      </c>
      <c r="M1" t="s">
        <v>175</v>
      </c>
      <c r="O1" s="1" t="s">
        <v>6</v>
      </c>
      <c r="P1" s="1" t="s">
        <v>12</v>
      </c>
      <c r="Q1" s="1" t="s">
        <v>13</v>
      </c>
      <c r="R1" s="1" t="s">
        <v>26</v>
      </c>
      <c r="S1" s="1" t="str">
        <f>LOWER("PRIMARY_KEY")</f>
        <v>primary_key</v>
      </c>
      <c r="T1" s="1" t="s">
        <v>7</v>
      </c>
    </row>
    <row r="2" spans="1:20" x14ac:dyDescent="0.3">
      <c r="A2" s="3">
        <f>ROW(A2)-1</f>
        <v>1</v>
      </c>
      <c r="B2" s="17">
        <v>1</v>
      </c>
      <c r="C2" s="24">
        <v>45629</v>
      </c>
      <c r="D2" s="18">
        <v>0.61458333333333337</v>
      </c>
      <c r="E2" s="18">
        <v>0.65972222222222221</v>
      </c>
      <c r="F2" s="18"/>
      <c r="G2" s="18" t="s">
        <v>143</v>
      </c>
      <c r="H2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" t="str">
        <f>INDEX(title_interventions[],MATCH(interventions[[#This Row],[title_intervention]],title_interventions[interventions],0),3)</f>
        <v>A16.12.004.009</v>
      </c>
      <c r="J2" t="s">
        <v>160</v>
      </c>
      <c r="K2" t="s">
        <v>193</v>
      </c>
      <c r="L2" t="s">
        <v>204</v>
      </c>
      <c r="O2" s="8" t="str" cm="1">
        <f t="array" ref="O2:O14">TRANSPOSE(interventions[#Headers])</f>
        <v>intervention_id</v>
      </c>
      <c r="P2" t="s">
        <v>172</v>
      </c>
      <c r="Q2" t="s">
        <v>9</v>
      </c>
      <c r="R2" t="s">
        <v>27</v>
      </c>
      <c r="S2" t="s">
        <v>27</v>
      </c>
      <c r="T2" t="s">
        <v>231</v>
      </c>
    </row>
    <row r="3" spans="1:20" x14ac:dyDescent="0.3">
      <c r="A3" s="3">
        <f>ROW(A3)-1</f>
        <v>2</v>
      </c>
      <c r="B3" s="19">
        <v>2</v>
      </c>
      <c r="C3" s="24">
        <v>45629</v>
      </c>
      <c r="D3" s="20">
        <v>0.71875</v>
      </c>
      <c r="E3" s="20">
        <v>0.76736111111111116</v>
      </c>
      <c r="F3" s="20"/>
      <c r="G3" s="20" t="s">
        <v>143</v>
      </c>
      <c r="H3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" s="10" t="str">
        <f>INDEX(title_interventions[],MATCH(interventions[[#This Row],[title_intervention]],title_interventions[interventions],0),3)</f>
        <v>A16.12.004.009</v>
      </c>
      <c r="J3" s="10" t="s">
        <v>160</v>
      </c>
      <c r="K3" s="10" t="s">
        <v>193</v>
      </c>
      <c r="L3" s="10" t="s">
        <v>204</v>
      </c>
      <c r="M3" s="10"/>
      <c r="O3" t="str">
        <v>patient_id</v>
      </c>
      <c r="P3" t="s">
        <v>5</v>
      </c>
      <c r="Q3" t="s">
        <v>5</v>
      </c>
      <c r="R3" t="s">
        <v>27</v>
      </c>
      <c r="S3" t="s">
        <v>28</v>
      </c>
      <c r="T3" t="s">
        <v>62</v>
      </c>
    </row>
    <row r="4" spans="1:20" x14ac:dyDescent="0.3">
      <c r="A4" s="14">
        <v>3</v>
      </c>
      <c r="B4" s="17">
        <v>1</v>
      </c>
      <c r="C4" s="26">
        <v>45633</v>
      </c>
      <c r="D4" s="20">
        <v>0.44444444444525288</v>
      </c>
      <c r="E4" s="20">
        <v>0.49305555555555558</v>
      </c>
      <c r="F4" s="20"/>
      <c r="G4" t="s">
        <v>143</v>
      </c>
      <c r="H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" s="27" t="str">
        <f>INDEX(title_interventions[],MATCH(interventions[[#This Row],[title_intervention]],title_interventions[interventions],0),3)</f>
        <v>A16.12.004.009</v>
      </c>
      <c r="J4" s="10" t="s">
        <v>160</v>
      </c>
      <c r="K4" s="10" t="s">
        <v>193</v>
      </c>
      <c r="L4" s="10" t="s">
        <v>194</v>
      </c>
      <c r="M4" s="10"/>
      <c r="O4" t="str">
        <v>date</v>
      </c>
      <c r="P4" t="s">
        <v>172</v>
      </c>
      <c r="Q4" t="s">
        <v>15</v>
      </c>
      <c r="R4" t="s">
        <v>27</v>
      </c>
      <c r="S4" t="s">
        <v>28</v>
      </c>
      <c r="T4" s="2" t="s">
        <v>260</v>
      </c>
    </row>
    <row r="5" spans="1:20" x14ac:dyDescent="0.3">
      <c r="A5" s="14">
        <f t="shared" ref="A5:A10" si="0">ROW(A5)-1</f>
        <v>4</v>
      </c>
      <c r="B5" s="17">
        <v>4</v>
      </c>
      <c r="C5" s="26">
        <v>45636</v>
      </c>
      <c r="D5" s="20">
        <v>0.45833333333333331</v>
      </c>
      <c r="E5" s="20">
        <v>0.5</v>
      </c>
      <c r="F5" s="20"/>
      <c r="G5" t="s">
        <v>143</v>
      </c>
      <c r="H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" s="27" t="str">
        <f>INDEX(title_interventions[],MATCH(interventions[[#This Row],[title_intervention]],title_interventions[interventions],0),3)</f>
        <v>A16.12.004.009</v>
      </c>
      <c r="J5" s="10" t="s">
        <v>160</v>
      </c>
      <c r="K5" s="10" t="s">
        <v>193</v>
      </c>
      <c r="L5" s="10" t="s">
        <v>203</v>
      </c>
      <c r="M5" s="10"/>
      <c r="O5" t="str">
        <v>start_time</v>
      </c>
      <c r="P5" t="s">
        <v>256</v>
      </c>
      <c r="Q5" t="s">
        <v>256</v>
      </c>
      <c r="R5" t="s">
        <v>27</v>
      </c>
      <c r="S5" t="s">
        <v>28</v>
      </c>
      <c r="T5" t="s">
        <v>232</v>
      </c>
    </row>
    <row r="6" spans="1:20" x14ac:dyDescent="0.3">
      <c r="A6" s="14">
        <f t="shared" si="0"/>
        <v>5</v>
      </c>
      <c r="B6" s="17">
        <v>5</v>
      </c>
      <c r="C6" s="26">
        <v>45641</v>
      </c>
      <c r="D6" s="20">
        <v>0.47916666666666607</v>
      </c>
      <c r="E6" s="20">
        <v>0.57291666666666607</v>
      </c>
      <c r="F6" s="20"/>
      <c r="G6" t="s">
        <v>143</v>
      </c>
      <c r="H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" s="27" t="str">
        <f>INDEX(title_interventions[],MATCH(interventions[[#This Row],[title_intervention]],title_interventions[interventions],0),3)</f>
        <v>A16.12.004.009</v>
      </c>
      <c r="J6" s="10" t="s">
        <v>160</v>
      </c>
      <c r="K6" s="10" t="s">
        <v>193</v>
      </c>
      <c r="L6" s="10" t="s">
        <v>199</v>
      </c>
      <c r="M6" s="10"/>
      <c r="O6" t="str">
        <v>end_time</v>
      </c>
      <c r="P6" t="s">
        <v>256</v>
      </c>
      <c r="Q6" t="s">
        <v>256</v>
      </c>
      <c r="R6" t="s">
        <v>27</v>
      </c>
      <c r="S6" t="s">
        <v>28</v>
      </c>
      <c r="T6" t="s">
        <v>233</v>
      </c>
    </row>
    <row r="7" spans="1:20" x14ac:dyDescent="0.3">
      <c r="A7" s="14">
        <f t="shared" si="0"/>
        <v>6</v>
      </c>
      <c r="B7" s="17">
        <v>6</v>
      </c>
      <c r="C7" s="26">
        <v>45641</v>
      </c>
      <c r="D7" s="20">
        <v>0.78472222222222221</v>
      </c>
      <c r="E7" s="20">
        <v>0.82638888888888884</v>
      </c>
      <c r="F7" s="20"/>
      <c r="G7" t="s">
        <v>143</v>
      </c>
      <c r="H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" s="27" t="str">
        <f>INDEX(title_interventions[],MATCH(interventions[[#This Row],[title_intervention]],title_interventions[interventions],0),3)</f>
        <v>A16.12.004.009</v>
      </c>
      <c r="J7" s="10" t="s">
        <v>160</v>
      </c>
      <c r="K7" s="10" t="s">
        <v>193</v>
      </c>
      <c r="L7" s="10" t="s">
        <v>199</v>
      </c>
      <c r="M7" s="10"/>
      <c r="O7" t="str">
        <v>real_time</v>
      </c>
      <c r="P7" t="s">
        <v>506</v>
      </c>
      <c r="Q7" t="s">
        <v>506</v>
      </c>
      <c r="R7" t="s">
        <v>28</v>
      </c>
      <c r="S7" t="s">
        <v>28</v>
      </c>
      <c r="T7" t="s">
        <v>353</v>
      </c>
    </row>
    <row r="8" spans="1:20" x14ac:dyDescent="0.3">
      <c r="A8" s="14">
        <f t="shared" si="0"/>
        <v>7</v>
      </c>
      <c r="B8" s="17">
        <v>9</v>
      </c>
      <c r="C8" s="26">
        <v>45645</v>
      </c>
      <c r="D8" s="20">
        <v>0.68402777777777779</v>
      </c>
      <c r="E8" s="20">
        <v>0.71527777777777779</v>
      </c>
      <c r="F8" s="20"/>
      <c r="G8" t="s">
        <v>143</v>
      </c>
      <c r="H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" s="27" t="str">
        <f>INDEX(title_interventions[],MATCH(interventions[[#This Row],[title_intervention]],title_interventions[interventions],0),3)</f>
        <v>A16.12.004.009</v>
      </c>
      <c r="J8" s="10" t="s">
        <v>160</v>
      </c>
      <c r="K8" s="10" t="s">
        <v>193</v>
      </c>
      <c r="L8" s="10" t="s">
        <v>203</v>
      </c>
      <c r="M8" s="10"/>
      <c r="O8" t="str">
        <v>ABBR_interv</v>
      </c>
      <c r="P8" t="s">
        <v>14</v>
      </c>
      <c r="Q8" t="s">
        <v>10</v>
      </c>
      <c r="R8" t="s">
        <v>27</v>
      </c>
      <c r="S8" t="s">
        <v>28</v>
      </c>
      <c r="T8" t="s">
        <v>283</v>
      </c>
    </row>
    <row r="9" spans="1:20" x14ac:dyDescent="0.3">
      <c r="A9" s="14">
        <f t="shared" si="0"/>
        <v>8</v>
      </c>
      <c r="B9" s="17">
        <v>10</v>
      </c>
      <c r="C9" s="26">
        <v>45649</v>
      </c>
      <c r="D9" s="20">
        <v>0.54166666666666663</v>
      </c>
      <c r="E9" s="20">
        <v>0.57638888888888895</v>
      </c>
      <c r="F9" s="20"/>
      <c r="G9" t="s">
        <v>143</v>
      </c>
      <c r="H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" s="27" t="str">
        <f>INDEX(title_interventions[],MATCH(interventions[[#This Row],[title_intervention]],title_interventions[interventions],0),3)</f>
        <v>A16.12.004.009</v>
      </c>
      <c r="J9" s="10" t="s">
        <v>160</v>
      </c>
      <c r="K9" s="10" t="s">
        <v>193</v>
      </c>
      <c r="L9" s="10" t="s">
        <v>196</v>
      </c>
      <c r="M9" s="10"/>
      <c r="O9" t="str">
        <v>title_intervention</v>
      </c>
      <c r="P9" t="s">
        <v>14</v>
      </c>
      <c r="Q9" t="s">
        <v>244</v>
      </c>
      <c r="R9" t="s">
        <v>27</v>
      </c>
      <c r="S9" t="s">
        <v>28</v>
      </c>
      <c r="T9" t="s">
        <v>284</v>
      </c>
    </row>
    <row r="10" spans="1:20" x14ac:dyDescent="0.3">
      <c r="A10" s="14">
        <f t="shared" si="0"/>
        <v>9</v>
      </c>
      <c r="B10" s="17">
        <v>11</v>
      </c>
      <c r="C10" s="26">
        <v>45649</v>
      </c>
      <c r="D10" s="20">
        <v>0.80902777777777779</v>
      </c>
      <c r="E10" s="20">
        <v>0.84027777777777779</v>
      </c>
      <c r="F10" s="20"/>
      <c r="G10" t="s">
        <v>143</v>
      </c>
      <c r="H1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" s="27" t="str">
        <f>INDEX(title_interventions[],MATCH(interventions[[#This Row],[title_intervention]],title_interventions[interventions],0),3)</f>
        <v>A16.12.004.009</v>
      </c>
      <c r="J10" s="10" t="s">
        <v>160</v>
      </c>
      <c r="K10" s="10" t="s">
        <v>193</v>
      </c>
      <c r="L10" s="10" t="s">
        <v>205</v>
      </c>
      <c r="M10" s="10"/>
      <c r="O10" t="str">
        <v>ENMU</v>
      </c>
      <c r="P10" t="s">
        <v>14</v>
      </c>
      <c r="Q10" t="s">
        <v>11</v>
      </c>
      <c r="R10" t="s">
        <v>27</v>
      </c>
      <c r="S10" t="s">
        <v>28</v>
      </c>
      <c r="T10" t="s">
        <v>221</v>
      </c>
    </row>
    <row r="11" spans="1:20" x14ac:dyDescent="0.3">
      <c r="A11" s="14">
        <f t="shared" ref="A11:A16" si="1">ROW(A11)-1</f>
        <v>10</v>
      </c>
      <c r="B11" s="17">
        <v>12</v>
      </c>
      <c r="C11" s="26">
        <v>45651</v>
      </c>
      <c r="D11" s="20">
        <v>0.96180555555555547</v>
      </c>
      <c r="E11" s="20">
        <v>3.472222222222222E-3</v>
      </c>
      <c r="F11" s="20"/>
      <c r="G11" t="s">
        <v>143</v>
      </c>
      <c r="H1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" s="27" t="str">
        <f>INDEX(title_interventions[],MATCH(interventions[[#This Row],[title_intervention]],title_interventions[interventions],0),3)</f>
        <v>A16.12.004.009</v>
      </c>
      <c r="J11" s="10" t="s">
        <v>160</v>
      </c>
      <c r="K11" s="10" t="s">
        <v>193</v>
      </c>
      <c r="L11" s="10" t="s">
        <v>204</v>
      </c>
      <c r="M11" s="10"/>
      <c r="O11" t="str">
        <v>access</v>
      </c>
      <c r="P11" t="s">
        <v>14</v>
      </c>
      <c r="Q11" t="s">
        <v>10</v>
      </c>
      <c r="R11" t="s">
        <v>27</v>
      </c>
      <c r="S11" t="s">
        <v>28</v>
      </c>
      <c r="T11" t="s">
        <v>222</v>
      </c>
    </row>
    <row r="12" spans="1:20" x14ac:dyDescent="0.3">
      <c r="A12" s="14">
        <f t="shared" si="1"/>
        <v>11</v>
      </c>
      <c r="B12" s="17">
        <v>13</v>
      </c>
      <c r="C12" s="26">
        <v>45653</v>
      </c>
      <c r="D12" s="20">
        <v>0.875</v>
      </c>
      <c r="E12" s="20">
        <v>0.93055555555555547</v>
      </c>
      <c r="F12" s="20">
        <v>3.4722222222222224E-2</v>
      </c>
      <c r="G12" t="s">
        <v>143</v>
      </c>
      <c r="H1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2" s="27" t="str">
        <f>INDEX(title_interventions[],MATCH(interventions[[#This Row],[title_intervention]],title_interventions[interventions],0),3)</f>
        <v>A16.12.004.009</v>
      </c>
      <c r="J12" s="10" t="s">
        <v>160</v>
      </c>
      <c r="K12" s="10" t="s">
        <v>193</v>
      </c>
      <c r="L12" s="10" t="s">
        <v>206</v>
      </c>
      <c r="M12" s="10"/>
      <c r="O12" t="str">
        <v>surgeon</v>
      </c>
      <c r="P12" t="s">
        <v>14</v>
      </c>
      <c r="Q12" t="s">
        <v>10</v>
      </c>
      <c r="R12" t="s">
        <v>27</v>
      </c>
      <c r="S12" t="s">
        <v>28</v>
      </c>
      <c r="T12" t="s">
        <v>223</v>
      </c>
    </row>
    <row r="13" spans="1:20" x14ac:dyDescent="0.3">
      <c r="A13" s="14">
        <f t="shared" si="1"/>
        <v>12</v>
      </c>
      <c r="B13" s="17">
        <v>14</v>
      </c>
      <c r="C13" s="26">
        <v>47115</v>
      </c>
      <c r="D13" s="20">
        <v>7.6388888888888895E-2</v>
      </c>
      <c r="E13" s="20">
        <v>0.1111111111111111</v>
      </c>
      <c r="F13" s="20">
        <v>2.1527777777777781E-2</v>
      </c>
      <c r="G13" t="s">
        <v>143</v>
      </c>
      <c r="H1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3" s="27" t="str">
        <f>INDEX(title_interventions[],MATCH(interventions[[#This Row],[title_intervention]],title_interventions[interventions],0),3)</f>
        <v>A16.12.004.009</v>
      </c>
      <c r="J13" s="10" t="s">
        <v>160</v>
      </c>
      <c r="K13" s="10" t="s">
        <v>193</v>
      </c>
      <c r="L13" s="10" t="s">
        <v>206</v>
      </c>
      <c r="M13" s="10"/>
      <c r="O13" t="str">
        <v>nurse</v>
      </c>
      <c r="P13" t="s">
        <v>14</v>
      </c>
      <c r="Q13" t="s">
        <v>10</v>
      </c>
      <c r="R13" t="s">
        <v>27</v>
      </c>
      <c r="S13" t="s">
        <v>28</v>
      </c>
      <c r="T13" t="s">
        <v>224</v>
      </c>
    </row>
    <row r="14" spans="1:20" x14ac:dyDescent="0.3">
      <c r="A14" s="14">
        <f t="shared" si="1"/>
        <v>13</v>
      </c>
      <c r="B14" s="17">
        <v>15</v>
      </c>
      <c r="C14" s="26">
        <v>45657</v>
      </c>
      <c r="D14" s="20">
        <v>0.6875</v>
      </c>
      <c r="E14" s="20">
        <v>0.72916666666666663</v>
      </c>
      <c r="F14" s="20">
        <v>3.2638888888888891E-2</v>
      </c>
      <c r="G14" t="s">
        <v>143</v>
      </c>
      <c r="H1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4" s="27" t="str">
        <f>INDEX(title_interventions[],MATCH(interventions[[#This Row],[title_intervention]],title_interventions[interventions],0),3)</f>
        <v>A16.12.004.009</v>
      </c>
      <c r="J14" s="10" t="s">
        <v>160</v>
      </c>
      <c r="K14" s="10" t="s">
        <v>193</v>
      </c>
      <c r="L14" s="10" t="s">
        <v>206</v>
      </c>
      <c r="M14" s="10"/>
      <c r="O14" t="str">
        <v>comment</v>
      </c>
      <c r="P14" t="s">
        <v>14</v>
      </c>
      <c r="Q14" t="s">
        <v>244</v>
      </c>
      <c r="R14" t="s">
        <v>28</v>
      </c>
      <c r="S14" t="s">
        <v>28</v>
      </c>
      <c r="T14" t="s">
        <v>243</v>
      </c>
    </row>
    <row r="15" spans="1:20" x14ac:dyDescent="0.3">
      <c r="A15" s="14">
        <f t="shared" si="1"/>
        <v>14</v>
      </c>
      <c r="B15" s="17">
        <v>16</v>
      </c>
      <c r="C15" s="26">
        <v>45657</v>
      </c>
      <c r="D15" s="20">
        <v>0.80902777777777779</v>
      </c>
      <c r="E15" s="20">
        <v>0.84722222222222221</v>
      </c>
      <c r="F15" s="20">
        <v>3.4722222222222224E-2</v>
      </c>
      <c r="G15" t="s">
        <v>143</v>
      </c>
      <c r="H1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5" s="27" t="str">
        <f>INDEX(title_interventions[],MATCH(interventions[[#This Row],[title_intervention]],title_interventions[interventions],0),3)</f>
        <v>A16.12.004.009</v>
      </c>
      <c r="J15" s="10" t="s">
        <v>160</v>
      </c>
      <c r="K15" s="10" t="s">
        <v>193</v>
      </c>
      <c r="L15" s="10" t="s">
        <v>206</v>
      </c>
      <c r="M15" s="10"/>
    </row>
    <row r="16" spans="1:20" x14ac:dyDescent="0.3">
      <c r="A16" s="14">
        <f t="shared" si="1"/>
        <v>15</v>
      </c>
      <c r="B16" s="17">
        <v>17</v>
      </c>
      <c r="C16" s="26">
        <v>45666</v>
      </c>
      <c r="D16" s="20">
        <v>0.43402777777777773</v>
      </c>
      <c r="E16" s="20">
        <v>0.47916666666666669</v>
      </c>
      <c r="F16" s="20">
        <v>3.9583333333333331E-2</v>
      </c>
      <c r="G16" t="s">
        <v>143</v>
      </c>
      <c r="H1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6" s="27" t="str">
        <f>INDEX(title_interventions[],MATCH(interventions[[#This Row],[title_intervention]],title_interventions[interventions],0),3)</f>
        <v>A16.12.004.009</v>
      </c>
      <c r="J16" s="10" t="s">
        <v>160</v>
      </c>
      <c r="K16" s="10" t="s">
        <v>193</v>
      </c>
      <c r="L16" s="10" t="s">
        <v>195</v>
      </c>
      <c r="M16" s="10"/>
    </row>
    <row r="17" spans="1:15" x14ac:dyDescent="0.3">
      <c r="A17" s="14">
        <f t="shared" ref="A17:A22" si="2">ROW(A17)-1</f>
        <v>16</v>
      </c>
      <c r="B17" s="17">
        <v>18</v>
      </c>
      <c r="C17" s="26">
        <v>45666</v>
      </c>
      <c r="D17" s="20">
        <v>0.56111111111111112</v>
      </c>
      <c r="E17" s="20">
        <v>0.61458333333333337</v>
      </c>
      <c r="F17" s="20">
        <v>5.347222222222222E-2</v>
      </c>
      <c r="G17" s="33" t="s">
        <v>143</v>
      </c>
      <c r="H1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7" s="27" t="str">
        <f>INDEX(title_interventions[],MATCH(interventions[[#This Row],[title_intervention]],title_interventions[interventions],0),3)</f>
        <v>A16.12.004.009</v>
      </c>
      <c r="J17" s="10" t="s">
        <v>160</v>
      </c>
      <c r="K17" s="10" t="s">
        <v>193</v>
      </c>
      <c r="L17" s="10" t="s">
        <v>199</v>
      </c>
      <c r="M17" s="10"/>
    </row>
    <row r="18" spans="1:15" x14ac:dyDescent="0.3">
      <c r="A18" s="14">
        <f t="shared" si="2"/>
        <v>17</v>
      </c>
      <c r="B18" s="17">
        <v>19</v>
      </c>
      <c r="C18" s="26">
        <v>45666</v>
      </c>
      <c r="D18" s="20">
        <v>0.75</v>
      </c>
      <c r="E18" s="20">
        <v>0.78819444444444453</v>
      </c>
      <c r="F18" s="20">
        <v>2.9166666666666664E-2</v>
      </c>
      <c r="G18" s="33" t="s">
        <v>143</v>
      </c>
      <c r="H1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8" s="27" t="str">
        <f>INDEX(title_interventions[],MATCH(interventions[[#This Row],[title_intervention]],title_interventions[interventions],0),3)</f>
        <v>A16.12.004.009</v>
      </c>
      <c r="J18" s="10" t="s">
        <v>160</v>
      </c>
      <c r="K18" s="10" t="s">
        <v>193</v>
      </c>
      <c r="L18" s="10" t="s">
        <v>204</v>
      </c>
      <c r="M18" s="10" t="s">
        <v>386</v>
      </c>
    </row>
    <row r="19" spans="1:15" x14ac:dyDescent="0.3">
      <c r="A19" s="14">
        <f t="shared" si="2"/>
        <v>18</v>
      </c>
      <c r="B19" s="17">
        <v>20</v>
      </c>
      <c r="C19" s="26">
        <v>45666</v>
      </c>
      <c r="D19" s="20">
        <v>0.85763888888888884</v>
      </c>
      <c r="E19" s="20">
        <v>0.9375</v>
      </c>
      <c r="F19" s="20">
        <v>6.3194444444444442E-2</v>
      </c>
      <c r="G19" s="33" t="s">
        <v>143</v>
      </c>
      <c r="H1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9" s="27" t="str">
        <f>INDEX(title_interventions[],MATCH(interventions[[#This Row],[title_intervention]],title_interventions[interventions],0),3)</f>
        <v>A16.12.004.009</v>
      </c>
      <c r="J19" s="10" t="s">
        <v>160</v>
      </c>
      <c r="K19" s="10" t="s">
        <v>193</v>
      </c>
      <c r="L19" s="10" t="s">
        <v>204</v>
      </c>
      <c r="M19" s="10"/>
    </row>
    <row r="20" spans="1:15" x14ac:dyDescent="0.3">
      <c r="A20" s="14">
        <f t="shared" si="2"/>
        <v>19</v>
      </c>
      <c r="B20" s="17">
        <v>21</v>
      </c>
      <c r="C20" s="26">
        <v>45670</v>
      </c>
      <c r="D20" s="20">
        <v>0.5625</v>
      </c>
      <c r="E20" s="20">
        <v>0.60416666666666663</v>
      </c>
      <c r="F20" s="20">
        <v>3.125E-2</v>
      </c>
      <c r="G20" s="33" t="s">
        <v>143</v>
      </c>
      <c r="H2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0" s="27" t="str">
        <f>INDEX(title_interventions[],MATCH(interventions[[#This Row],[title_intervention]],title_interventions[interventions],0),3)</f>
        <v>A16.12.004.009</v>
      </c>
      <c r="J20" s="10" t="s">
        <v>160</v>
      </c>
      <c r="K20" s="10" t="s">
        <v>193</v>
      </c>
      <c r="L20" s="10" t="s">
        <v>205</v>
      </c>
      <c r="M20" s="10"/>
    </row>
    <row r="21" spans="1:15" x14ac:dyDescent="0.3">
      <c r="A21" s="14">
        <f t="shared" si="2"/>
        <v>20</v>
      </c>
      <c r="B21" s="17">
        <v>22</v>
      </c>
      <c r="C21" s="26">
        <v>45673</v>
      </c>
      <c r="D21" s="20">
        <v>0.57638888888888895</v>
      </c>
      <c r="E21" s="20">
        <v>0.61805555555555558</v>
      </c>
      <c r="F21" s="20">
        <v>3.7499999999999999E-2</v>
      </c>
      <c r="G21" s="33" t="s">
        <v>140</v>
      </c>
      <c r="H21" s="10" t="str">
        <f>INDEX(title_interventions[],MATCH(interventions[[#This Row],[ABBR_interv]],title_interventions[abbreviation],0),1)</f>
        <v>Устранение тромба коронарной артерии. Тромбаспирация</v>
      </c>
      <c r="I21" s="27" t="str">
        <f>INDEX(title_interventions[],MATCH(interventions[[#This Row],[title_intervention]],title_interventions[interventions],0),3)</f>
        <v>A16.12.003</v>
      </c>
      <c r="J21" s="10" t="s">
        <v>160</v>
      </c>
      <c r="K21" s="10" t="s">
        <v>193</v>
      </c>
      <c r="L21" s="10" t="s">
        <v>205</v>
      </c>
      <c r="M21" s="10"/>
    </row>
    <row r="22" spans="1:15" x14ac:dyDescent="0.3">
      <c r="A22" s="14">
        <f t="shared" si="2"/>
        <v>21</v>
      </c>
      <c r="B22" s="17">
        <v>24</v>
      </c>
      <c r="C22" s="26">
        <v>45673</v>
      </c>
      <c r="D22" s="20">
        <v>0.80902777777777779</v>
      </c>
      <c r="E22" s="20">
        <v>0.84375</v>
      </c>
      <c r="F22" s="20">
        <v>2.2222222222222223E-2</v>
      </c>
      <c r="G22" s="33" t="s">
        <v>143</v>
      </c>
      <c r="H2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2" s="27" t="str">
        <f>INDEX(title_interventions[],MATCH(interventions[[#This Row],[title_intervention]],title_interventions[interventions],0),3)</f>
        <v>A16.12.004.009</v>
      </c>
      <c r="J22" s="10" t="s">
        <v>160</v>
      </c>
      <c r="K22" s="10" t="s">
        <v>193</v>
      </c>
      <c r="L22" s="10" t="s">
        <v>205</v>
      </c>
      <c r="M22" s="10"/>
    </row>
    <row r="23" spans="1:15" x14ac:dyDescent="0.3">
      <c r="A23" s="14">
        <f t="shared" ref="A23:A31" si="3">ROW(A23)-1</f>
        <v>22</v>
      </c>
      <c r="B23" s="17">
        <v>25</v>
      </c>
      <c r="C23" s="26">
        <v>45673</v>
      </c>
      <c r="D23" s="20">
        <v>0.97222222222222221</v>
      </c>
      <c r="E23" s="20">
        <v>2.0833333333333332E-2</v>
      </c>
      <c r="F23" s="20">
        <v>3.2638888888888891E-2</v>
      </c>
      <c r="G23" s="33" t="s">
        <v>139</v>
      </c>
      <c r="H23" s="10" t="str">
        <f>INDEX(title_interventions[],MATCH(interventions[[#This Row],[ABBR_interv]],title_interventions[abbreviation],0),1)</f>
        <v>Транслюминальная баллонная ангиопластика коронарных артерий</v>
      </c>
      <c r="I23" s="27" t="str">
        <f>INDEX(title_interventions[],MATCH(interventions[[#This Row],[title_intervention]],title_interventions[interventions],0),3)</f>
        <v>A16.12.026.012</v>
      </c>
      <c r="J23" s="10" t="s">
        <v>160</v>
      </c>
      <c r="K23" s="10" t="s">
        <v>193</v>
      </c>
      <c r="L23" s="10" t="s">
        <v>205</v>
      </c>
      <c r="M23" s="10"/>
      <c r="O23" s="22"/>
    </row>
    <row r="24" spans="1:15" x14ac:dyDescent="0.3">
      <c r="A24" s="14">
        <f t="shared" si="3"/>
        <v>23</v>
      </c>
      <c r="B24" s="17">
        <v>26</v>
      </c>
      <c r="C24" s="26">
        <v>45674</v>
      </c>
      <c r="D24" s="20">
        <v>4.5138888888888888E-2</v>
      </c>
      <c r="E24" s="20">
        <v>6.3888888888888884E-2</v>
      </c>
      <c r="F24" s="20">
        <v>1.8749999999999999E-2</v>
      </c>
      <c r="G24" s="33" t="s">
        <v>143</v>
      </c>
      <c r="H2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4" s="27" t="str">
        <f>INDEX(title_interventions[],MATCH(interventions[[#This Row],[title_intervention]],title_interventions[interventions],0),3)</f>
        <v>A16.12.004.009</v>
      </c>
      <c r="J24" s="10" t="s">
        <v>161</v>
      </c>
      <c r="K24" s="10" t="s">
        <v>193</v>
      </c>
      <c r="L24" s="10" t="s">
        <v>203</v>
      </c>
      <c r="M24" s="10" t="s">
        <v>416</v>
      </c>
    </row>
    <row r="25" spans="1:15" x14ac:dyDescent="0.3">
      <c r="A25" s="14">
        <f t="shared" si="3"/>
        <v>24</v>
      </c>
      <c r="B25" s="17">
        <v>28</v>
      </c>
      <c r="C25" s="26">
        <v>45677</v>
      </c>
      <c r="D25" s="20">
        <v>0.61111111111111105</v>
      </c>
      <c r="E25" s="20">
        <v>0.68055555555555547</v>
      </c>
      <c r="F25" s="20">
        <v>4.8611111111111112E-2</v>
      </c>
      <c r="G25" s="33" t="s">
        <v>143</v>
      </c>
      <c r="H2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5" s="27" t="str">
        <f>INDEX(title_interventions[],MATCH(interventions[[#This Row],[title_intervention]],title_interventions[interventions],0),3)</f>
        <v>A16.12.004.009</v>
      </c>
      <c r="J25" s="10" t="s">
        <v>160</v>
      </c>
      <c r="K25" s="10" t="s">
        <v>193</v>
      </c>
      <c r="L25" s="10" t="s">
        <v>206</v>
      </c>
      <c r="M25" s="10"/>
    </row>
    <row r="26" spans="1:15" x14ac:dyDescent="0.3">
      <c r="A26" s="14">
        <f t="shared" si="3"/>
        <v>25</v>
      </c>
      <c r="B26" s="17">
        <v>30</v>
      </c>
      <c r="C26" s="26">
        <v>45677</v>
      </c>
      <c r="D26" s="20">
        <v>0.86805555555555547</v>
      </c>
      <c r="E26" s="20">
        <v>0.90972222222222221</v>
      </c>
      <c r="F26" s="20">
        <v>3.2638888888888891E-2</v>
      </c>
      <c r="G26" s="33" t="s">
        <v>139</v>
      </c>
      <c r="H26" s="10" t="str">
        <f>INDEX(title_interventions[],MATCH(interventions[[#This Row],[ABBR_interv]],title_interventions[abbreviation],0),1)</f>
        <v>Транслюминальная баллонная ангиопластика коронарных артерий</v>
      </c>
      <c r="I26" s="27" t="str">
        <f>INDEX(title_interventions[],MATCH(interventions[[#This Row],[title_intervention]],title_interventions[interventions],0),3)</f>
        <v>A16.12.026.012</v>
      </c>
      <c r="J26" s="10" t="s">
        <v>160</v>
      </c>
      <c r="K26" s="10" t="s">
        <v>193</v>
      </c>
      <c r="L26" s="10" t="s">
        <v>206</v>
      </c>
      <c r="M26" s="10" t="s">
        <v>432</v>
      </c>
    </row>
    <row r="27" spans="1:15" x14ac:dyDescent="0.3">
      <c r="A27" s="14">
        <f t="shared" si="3"/>
        <v>26</v>
      </c>
      <c r="B27" s="17">
        <v>31</v>
      </c>
      <c r="C27" s="26">
        <v>45681</v>
      </c>
      <c r="D27" s="20">
        <v>0.48333333333333334</v>
      </c>
      <c r="E27" s="20">
        <v>0.52777777777777779</v>
      </c>
      <c r="F27" s="20">
        <v>2.013888888888889E-2</v>
      </c>
      <c r="G27" s="33" t="s">
        <v>143</v>
      </c>
      <c r="H2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7" s="27" t="str">
        <f>INDEX(title_interventions[],MATCH(interventions[[#This Row],[title_intervention]],title_interventions[interventions],0),3)</f>
        <v>A16.12.004.009</v>
      </c>
      <c r="J27" s="10" t="s">
        <v>161</v>
      </c>
      <c r="K27" s="10" t="s">
        <v>193</v>
      </c>
      <c r="L27" s="10" t="s">
        <v>195</v>
      </c>
      <c r="M27" s="10" t="s">
        <v>437</v>
      </c>
    </row>
    <row r="28" spans="1:15" x14ac:dyDescent="0.3">
      <c r="A28" s="14">
        <f t="shared" si="3"/>
        <v>27</v>
      </c>
      <c r="B28" s="17">
        <v>32</v>
      </c>
      <c r="C28" s="26">
        <v>45681</v>
      </c>
      <c r="D28" s="20"/>
      <c r="E28" s="20"/>
      <c r="F28" s="20"/>
      <c r="G28" s="33" t="s">
        <v>143</v>
      </c>
      <c r="H2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28" s="27" t="str">
        <f>INDEX(title_interventions[],MATCH(interventions[[#This Row],[title_intervention]],title_interventions[interventions],0),3)</f>
        <v>A16.12.004.009</v>
      </c>
      <c r="J28" s="10" t="s">
        <v>160</v>
      </c>
      <c r="K28" s="10" t="s">
        <v>193</v>
      </c>
      <c r="L28" s="10" t="s">
        <v>199</v>
      </c>
      <c r="M28" s="10"/>
    </row>
    <row r="29" spans="1:15" x14ac:dyDescent="0.3">
      <c r="A29" s="14">
        <f t="shared" si="3"/>
        <v>28</v>
      </c>
      <c r="B29" s="17">
        <v>33</v>
      </c>
      <c r="C29" s="26">
        <v>45681</v>
      </c>
      <c r="D29" s="20"/>
      <c r="E29" s="20"/>
      <c r="F29" s="20"/>
      <c r="G29" s="33" t="s">
        <v>309</v>
      </c>
      <c r="H29" s="10" t="str">
        <f>INDEX(title_interventions[],MATCH(interventions[[#This Row],[ABBR_interv]],title_interventions[abbreviation],0),1)</f>
        <v>Эндоваскулярная окклюзия полости аневризмы с помощью микроспиралей</v>
      </c>
      <c r="I29" s="27" t="str">
        <f>INDEX(title_interventions[],MATCH(interventions[[#This Row],[title_intervention]],title_interventions[interventions],0),3)</f>
        <v>A16.12.041.002</v>
      </c>
      <c r="J29" s="10" t="s">
        <v>161</v>
      </c>
      <c r="K29" s="10" t="s">
        <v>193</v>
      </c>
      <c r="L29" s="10" t="s">
        <v>199</v>
      </c>
      <c r="M29" s="10" t="s">
        <v>187</v>
      </c>
    </row>
    <row r="30" spans="1:15" x14ac:dyDescent="0.3">
      <c r="A30" s="14">
        <f t="shared" si="3"/>
        <v>29</v>
      </c>
      <c r="B30" s="17">
        <v>34</v>
      </c>
      <c r="C30" s="26">
        <v>45681</v>
      </c>
      <c r="D30" s="20">
        <v>0.83333333333333337</v>
      </c>
      <c r="E30" s="20">
        <v>0.86458333333333337</v>
      </c>
      <c r="F30" s="20">
        <v>2.6388888888888889E-2</v>
      </c>
      <c r="G30" s="33" t="s">
        <v>143</v>
      </c>
      <c r="H3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0" s="27" t="str">
        <f>INDEX(title_interventions[],MATCH(interventions[[#This Row],[title_intervention]],title_interventions[interventions],0),3)</f>
        <v>A16.12.004.009</v>
      </c>
      <c r="J30" s="10" t="s">
        <v>160</v>
      </c>
      <c r="K30" s="10" t="s">
        <v>193</v>
      </c>
      <c r="L30" s="10" t="s">
        <v>194</v>
      </c>
      <c r="M30" s="10"/>
    </row>
    <row r="31" spans="1:15" x14ac:dyDescent="0.3">
      <c r="A31" s="14">
        <f t="shared" si="3"/>
        <v>30</v>
      </c>
      <c r="B31" s="17">
        <v>35</v>
      </c>
      <c r="C31" s="26">
        <v>45681</v>
      </c>
      <c r="D31" s="20">
        <v>0.89583333333333337</v>
      </c>
      <c r="E31" s="20">
        <v>0.93055555555555547</v>
      </c>
      <c r="F31" s="20">
        <v>2.2222222222222223E-2</v>
      </c>
      <c r="G31" s="33" t="s">
        <v>143</v>
      </c>
      <c r="H3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1" s="27" t="str">
        <f>INDEX(title_interventions[],MATCH(interventions[[#This Row],[title_intervention]],title_interventions[interventions],0),3)</f>
        <v>A16.12.004.009</v>
      </c>
      <c r="J31" s="10" t="s">
        <v>160</v>
      </c>
      <c r="K31" s="10" t="s">
        <v>193</v>
      </c>
      <c r="L31" s="10" t="s">
        <v>194</v>
      </c>
      <c r="M31" s="10"/>
    </row>
    <row r="32" spans="1:15" x14ac:dyDescent="0.3">
      <c r="A32" s="14">
        <f t="shared" ref="A32:A39" si="4">ROW(A32)-1</f>
        <v>31</v>
      </c>
      <c r="B32" s="17">
        <v>36</v>
      </c>
      <c r="C32" s="26">
        <v>45685</v>
      </c>
      <c r="D32" s="20">
        <v>0.65625</v>
      </c>
      <c r="E32" s="20">
        <v>0.6875</v>
      </c>
      <c r="F32" s="20">
        <v>2.4305555555555556E-2</v>
      </c>
      <c r="G32" s="33" t="s">
        <v>143</v>
      </c>
      <c r="H3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2" s="27" t="str">
        <f>INDEX(title_interventions[],MATCH(interventions[[#This Row],[title_intervention]],title_interventions[interventions],0),3)</f>
        <v>A16.12.004.009</v>
      </c>
      <c r="J32" s="10" t="s">
        <v>160</v>
      </c>
      <c r="K32" s="10" t="s">
        <v>193</v>
      </c>
      <c r="L32" s="10" t="s">
        <v>200</v>
      </c>
      <c r="M32" s="10"/>
    </row>
    <row r="33" spans="1:13" x14ac:dyDescent="0.3">
      <c r="A33" s="14">
        <f t="shared" si="4"/>
        <v>32</v>
      </c>
      <c r="B33" s="17">
        <v>37</v>
      </c>
      <c r="C33" s="26">
        <v>45685</v>
      </c>
      <c r="D33" s="20">
        <v>0.75694444444444453</v>
      </c>
      <c r="E33" s="20">
        <v>0.79861111111111116</v>
      </c>
      <c r="F33" s="20">
        <v>2.6388888888888889E-2</v>
      </c>
      <c r="G33" t="s">
        <v>143</v>
      </c>
      <c r="H3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3" s="27" t="str">
        <f>INDEX(title_interventions[],MATCH(interventions[[#This Row],[title_intervention]],title_interventions[interventions],0),3)</f>
        <v>A16.12.004.009</v>
      </c>
      <c r="J33" s="10" t="s">
        <v>160</v>
      </c>
      <c r="K33" s="10" t="s">
        <v>193</v>
      </c>
      <c r="L33" s="10" t="s">
        <v>200</v>
      </c>
      <c r="M33" s="10"/>
    </row>
    <row r="34" spans="1:13" x14ac:dyDescent="0.3">
      <c r="A34" s="14">
        <f t="shared" si="4"/>
        <v>33</v>
      </c>
      <c r="B34" s="17">
        <v>39</v>
      </c>
      <c r="C34" s="26">
        <v>45688</v>
      </c>
      <c r="D34" s="20">
        <v>0.67013888888888884</v>
      </c>
      <c r="E34" s="20">
        <v>0.70138888888888884</v>
      </c>
      <c r="F34" s="20">
        <v>1.9444444444444445E-2</v>
      </c>
      <c r="G34" t="s">
        <v>143</v>
      </c>
      <c r="H3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4" s="27" t="str">
        <f>INDEX(title_interventions[],MATCH(interventions[[#This Row],[title_intervention]],title_interventions[interventions],0),3)</f>
        <v>A16.12.004.009</v>
      </c>
      <c r="J34" s="10" t="s">
        <v>160</v>
      </c>
      <c r="K34" s="10" t="s">
        <v>193</v>
      </c>
      <c r="L34" s="10" t="s">
        <v>197</v>
      </c>
      <c r="M34" s="10"/>
    </row>
    <row r="35" spans="1:13" x14ac:dyDescent="0.3">
      <c r="A35" s="14">
        <f t="shared" si="4"/>
        <v>34</v>
      </c>
      <c r="B35" s="17">
        <v>40</v>
      </c>
      <c r="C35" s="26">
        <v>45688</v>
      </c>
      <c r="D35" s="20">
        <v>0.70486111111111116</v>
      </c>
      <c r="E35" s="20">
        <v>0.74305555555555547</v>
      </c>
      <c r="F35" s="20">
        <v>2.361111111111111E-2</v>
      </c>
      <c r="G35" t="s">
        <v>143</v>
      </c>
      <c r="H3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5" s="27" t="str">
        <f>INDEX(title_interventions[],MATCH(interventions[[#This Row],[title_intervention]],title_interventions[interventions],0),3)</f>
        <v>A16.12.004.009</v>
      </c>
      <c r="J35" s="10" t="s">
        <v>160</v>
      </c>
      <c r="K35" s="10" t="s">
        <v>193</v>
      </c>
      <c r="L35" s="10" t="s">
        <v>194</v>
      </c>
      <c r="M35" s="10"/>
    </row>
    <row r="36" spans="1:13" x14ac:dyDescent="0.3">
      <c r="A36" s="14">
        <f t="shared" si="4"/>
        <v>35</v>
      </c>
      <c r="B36" s="17">
        <v>41</v>
      </c>
      <c r="C36" s="26">
        <v>45688</v>
      </c>
      <c r="D36" s="20">
        <v>0.74652777777777779</v>
      </c>
      <c r="E36" s="20">
        <v>0.77777777777777779</v>
      </c>
      <c r="F36" s="20">
        <v>2.8472222222222222E-2</v>
      </c>
      <c r="G36" t="s">
        <v>143</v>
      </c>
      <c r="H3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6" s="27" t="str">
        <f>INDEX(title_interventions[],MATCH(interventions[[#This Row],[title_intervention]],title_interventions[interventions],0),3)</f>
        <v>A16.12.004.009</v>
      </c>
      <c r="J36" s="10" t="s">
        <v>160</v>
      </c>
      <c r="K36" s="10" t="s">
        <v>193</v>
      </c>
      <c r="L36" s="10" t="s">
        <v>197</v>
      </c>
      <c r="M36" s="10"/>
    </row>
    <row r="37" spans="1:13" x14ac:dyDescent="0.3">
      <c r="A37" s="14">
        <f t="shared" si="4"/>
        <v>36</v>
      </c>
      <c r="B37" s="17">
        <v>42</v>
      </c>
      <c r="C37" s="26">
        <v>45688</v>
      </c>
      <c r="D37" s="20">
        <v>0.78125</v>
      </c>
      <c r="E37" s="20">
        <v>0.83333333333333337</v>
      </c>
      <c r="F37" s="20">
        <v>4.027777777777778E-2</v>
      </c>
      <c r="G37" t="s">
        <v>143</v>
      </c>
      <c r="H3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7" s="27" t="str">
        <f>INDEX(title_interventions[],MATCH(interventions[[#This Row],[title_intervention]],title_interventions[interventions],0),3)</f>
        <v>A16.12.004.009</v>
      </c>
      <c r="J37" s="10" t="s">
        <v>160</v>
      </c>
      <c r="K37" s="10" t="s">
        <v>193</v>
      </c>
      <c r="L37" s="10" t="s">
        <v>194</v>
      </c>
      <c r="M37" s="10"/>
    </row>
    <row r="38" spans="1:13" x14ac:dyDescent="0.3">
      <c r="A38" s="14">
        <f t="shared" si="4"/>
        <v>37</v>
      </c>
      <c r="B38" s="17">
        <v>43</v>
      </c>
      <c r="C38" s="26">
        <v>45688</v>
      </c>
      <c r="D38" s="20">
        <v>0.84027777777777779</v>
      </c>
      <c r="E38" s="20">
        <v>0.88194444444444453</v>
      </c>
      <c r="F38" s="20">
        <v>2.7083333333333334E-2</v>
      </c>
      <c r="G38" t="s">
        <v>139</v>
      </c>
      <c r="H38" s="10" t="str">
        <f>INDEX(title_interventions[],MATCH(interventions[[#This Row],[ABBR_interv]],title_interventions[abbreviation],0),1)</f>
        <v>Транслюминальная баллонная ангиопластика коронарных артерий</v>
      </c>
      <c r="I38" s="27" t="str">
        <f>INDEX(title_interventions[],MATCH(interventions[[#This Row],[title_intervention]],title_interventions[interventions],0),3)</f>
        <v>A16.12.026.012</v>
      </c>
      <c r="J38" s="10" t="s">
        <v>160</v>
      </c>
      <c r="K38" s="10" t="s">
        <v>193</v>
      </c>
      <c r="L38" s="10" t="s">
        <v>197</v>
      </c>
      <c r="M38" s="10"/>
    </row>
    <row r="39" spans="1:13" x14ac:dyDescent="0.3">
      <c r="A39" s="14">
        <f t="shared" si="4"/>
        <v>38</v>
      </c>
      <c r="B39" s="17">
        <v>44</v>
      </c>
      <c r="C39" s="26">
        <v>45688</v>
      </c>
      <c r="D39" s="20">
        <v>0.88541666666666663</v>
      </c>
      <c r="E39" s="20">
        <v>0.9375</v>
      </c>
      <c r="F39" s="20">
        <v>3.4722222222222224E-2</v>
      </c>
      <c r="G39" t="s">
        <v>143</v>
      </c>
      <c r="H3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39" s="27" t="str">
        <f>INDEX(title_interventions[],MATCH(interventions[[#This Row],[title_intervention]],title_interventions[interventions],0),3)</f>
        <v>A16.12.004.009</v>
      </c>
      <c r="J39" s="10" t="s">
        <v>160</v>
      </c>
      <c r="K39" s="10" t="s">
        <v>193</v>
      </c>
      <c r="L39" s="10" t="s">
        <v>194</v>
      </c>
      <c r="M39" s="10"/>
    </row>
    <row r="40" spans="1:13" x14ac:dyDescent="0.3">
      <c r="A40" s="14">
        <f t="shared" ref="A40:A45" si="5">ROW(A40)-1</f>
        <v>39</v>
      </c>
      <c r="B40" s="17">
        <v>45</v>
      </c>
      <c r="C40" s="26">
        <v>45693</v>
      </c>
      <c r="D40" s="20">
        <v>0.625</v>
      </c>
      <c r="E40" s="20">
        <v>0.67708333333333337</v>
      </c>
      <c r="F40" s="20">
        <v>3.0555555555555555E-2</v>
      </c>
      <c r="G40" t="s">
        <v>143</v>
      </c>
      <c r="H4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0" s="27" t="str">
        <f>INDEX(title_interventions[],MATCH(interventions[[#This Row],[title_intervention]],title_interventions[interventions],0),3)</f>
        <v>A16.12.004.009</v>
      </c>
      <c r="J40" s="10" t="s">
        <v>163</v>
      </c>
      <c r="K40" s="10" t="s">
        <v>193</v>
      </c>
      <c r="L40" s="10" t="s">
        <v>200</v>
      </c>
      <c r="M40" s="10"/>
    </row>
    <row r="41" spans="1:13" x14ac:dyDescent="0.3">
      <c r="A41" s="14">
        <f t="shared" si="5"/>
        <v>40</v>
      </c>
      <c r="B41" s="17">
        <v>46</v>
      </c>
      <c r="C41" s="26">
        <v>45693</v>
      </c>
      <c r="D41" s="20">
        <v>0.92361111111111116</v>
      </c>
      <c r="E41" s="20">
        <v>0.99791666666666667</v>
      </c>
      <c r="F41" s="20">
        <v>5.2083333333333336E-2</v>
      </c>
      <c r="G41" t="s">
        <v>143</v>
      </c>
      <c r="H4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1" s="27" t="str">
        <f>INDEX(title_interventions[],MATCH(interventions[[#This Row],[title_intervention]],title_interventions[interventions],0),3)</f>
        <v>A16.12.004.009</v>
      </c>
      <c r="J41" s="10" t="s">
        <v>160</v>
      </c>
      <c r="K41" s="10" t="s">
        <v>193</v>
      </c>
      <c r="L41" s="10" t="s">
        <v>200</v>
      </c>
      <c r="M41" s="10"/>
    </row>
    <row r="42" spans="1:13" x14ac:dyDescent="0.3">
      <c r="A42" s="14">
        <f t="shared" si="5"/>
        <v>41</v>
      </c>
      <c r="B42" s="17">
        <v>47</v>
      </c>
      <c r="C42" s="26">
        <v>45694</v>
      </c>
      <c r="D42" s="20">
        <v>7.2916666666666671E-2</v>
      </c>
      <c r="E42" s="20">
        <v>0.16666666666666666</v>
      </c>
      <c r="F42" s="20">
        <v>5.8333333333333327E-2</v>
      </c>
      <c r="G42" t="s">
        <v>143</v>
      </c>
      <c r="H4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2" s="27" t="str">
        <f>INDEX(title_interventions[],MATCH(interventions[[#This Row],[title_intervention]],title_interventions[interventions],0),3)</f>
        <v>A16.12.004.009</v>
      </c>
      <c r="J42" s="10" t="s">
        <v>163</v>
      </c>
      <c r="K42" s="10" t="s">
        <v>193</v>
      </c>
      <c r="L42" s="10" t="s">
        <v>200</v>
      </c>
      <c r="M42" s="10"/>
    </row>
    <row r="43" spans="1:13" x14ac:dyDescent="0.3">
      <c r="A43" s="14">
        <f t="shared" si="5"/>
        <v>42</v>
      </c>
      <c r="B43" s="17">
        <v>48</v>
      </c>
      <c r="C43" s="26">
        <v>45696</v>
      </c>
      <c r="D43" s="20">
        <v>0.71527777777777779</v>
      </c>
      <c r="E43" s="20">
        <v>0.75694444444444453</v>
      </c>
      <c r="F43" s="20">
        <v>2.8472222222222222E-2</v>
      </c>
      <c r="G43" t="s">
        <v>143</v>
      </c>
      <c r="H4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3" s="27" t="str">
        <f>INDEX(title_interventions[],MATCH(interventions[[#This Row],[title_intervention]],title_interventions[interventions],0),3)</f>
        <v>A16.12.004.009</v>
      </c>
      <c r="J43" s="10" t="s">
        <v>160</v>
      </c>
      <c r="K43" s="10" t="s">
        <v>193</v>
      </c>
      <c r="L43" s="10" t="s">
        <v>202</v>
      </c>
      <c r="M43" s="10"/>
    </row>
    <row r="44" spans="1:13" x14ac:dyDescent="0.3">
      <c r="A44" s="14">
        <f t="shared" si="5"/>
        <v>43</v>
      </c>
      <c r="B44" s="17">
        <v>49</v>
      </c>
      <c r="C44" s="26">
        <v>45696</v>
      </c>
      <c r="D44" s="20">
        <v>0.90972222222222221</v>
      </c>
      <c r="E44" s="20">
        <v>0.97916666666666663</v>
      </c>
      <c r="F44" s="20">
        <v>4.4444444444444446E-2</v>
      </c>
      <c r="G44" t="s">
        <v>143</v>
      </c>
      <c r="H4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4" s="27" t="str">
        <f>INDEX(title_interventions[],MATCH(interventions[[#This Row],[title_intervention]],title_interventions[interventions],0),3)</f>
        <v>A16.12.004.009</v>
      </c>
      <c r="J44" s="10" t="s">
        <v>160</v>
      </c>
      <c r="K44" s="10" t="s">
        <v>193</v>
      </c>
      <c r="L44" s="10" t="s">
        <v>206</v>
      </c>
      <c r="M44" s="10"/>
    </row>
    <row r="45" spans="1:13" x14ac:dyDescent="0.3">
      <c r="A45" s="14">
        <f t="shared" si="5"/>
        <v>44</v>
      </c>
      <c r="B45" s="17">
        <v>50</v>
      </c>
      <c r="C45" s="26">
        <v>45697</v>
      </c>
      <c r="D45" s="20">
        <v>7.6388888888888895E-2</v>
      </c>
      <c r="E45" s="20">
        <v>0.125</v>
      </c>
      <c r="F45" s="20">
        <v>3.125E-2</v>
      </c>
      <c r="G45" t="s">
        <v>143</v>
      </c>
      <c r="H4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5" s="27" t="str">
        <f>INDEX(title_interventions[],MATCH(interventions[[#This Row],[title_intervention]],title_interventions[interventions],0),3)</f>
        <v>A16.12.004.009</v>
      </c>
      <c r="J45" s="10" t="s">
        <v>160</v>
      </c>
      <c r="K45" s="10" t="s">
        <v>193</v>
      </c>
      <c r="L45" s="10" t="s">
        <v>206</v>
      </c>
      <c r="M45" s="10"/>
    </row>
    <row r="46" spans="1:13" x14ac:dyDescent="0.3">
      <c r="A46" s="14">
        <f t="shared" ref="A46:A55" si="6">ROW(A46)-1</f>
        <v>45</v>
      </c>
      <c r="B46" s="17">
        <v>51</v>
      </c>
      <c r="C46" s="26">
        <v>45699</v>
      </c>
      <c r="D46" s="20">
        <v>0.55902777777777779</v>
      </c>
      <c r="E46" s="20">
        <v>0.62847222222222221</v>
      </c>
      <c r="F46" s="20">
        <v>5.9027777777777783E-2</v>
      </c>
      <c r="G46" t="s">
        <v>143</v>
      </c>
      <c r="H4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6" s="27" t="str">
        <f>INDEX(title_interventions[],MATCH(interventions[[#This Row],[title_intervention]],title_interventions[interventions],0),3)</f>
        <v>A16.12.004.009</v>
      </c>
      <c r="J46" s="10" t="s">
        <v>160</v>
      </c>
      <c r="K46" s="10" t="s">
        <v>193</v>
      </c>
      <c r="L46" s="10" t="s">
        <v>202</v>
      </c>
      <c r="M46" s="10"/>
    </row>
    <row r="47" spans="1:13" x14ac:dyDescent="0.3">
      <c r="A47" s="14">
        <f t="shared" si="6"/>
        <v>46</v>
      </c>
      <c r="B47" s="17">
        <v>52</v>
      </c>
      <c r="C47" s="26">
        <v>45699</v>
      </c>
      <c r="D47" s="20">
        <v>0.6875</v>
      </c>
      <c r="E47" s="20">
        <v>0.75</v>
      </c>
      <c r="F47" s="20">
        <v>4.8611111111111112E-2</v>
      </c>
      <c r="G47" t="s">
        <v>143</v>
      </c>
      <c r="H4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7" s="27" t="str">
        <f>INDEX(title_interventions[],MATCH(interventions[[#This Row],[title_intervention]],title_interventions[interventions],0),3)</f>
        <v>A16.12.004.009</v>
      </c>
      <c r="J47" s="10" t="s">
        <v>160</v>
      </c>
      <c r="K47" s="10" t="s">
        <v>193</v>
      </c>
      <c r="L47" s="10" t="s">
        <v>202</v>
      </c>
      <c r="M47" s="10"/>
    </row>
    <row r="48" spans="1:13" x14ac:dyDescent="0.3">
      <c r="A48" s="14">
        <f t="shared" si="6"/>
        <v>47</v>
      </c>
      <c r="B48" s="17">
        <v>54</v>
      </c>
      <c r="C48" s="26">
        <v>45703</v>
      </c>
      <c r="D48" s="20">
        <v>0.98611111111111116</v>
      </c>
      <c r="E48" s="20">
        <v>5.5555555555555552E-2</v>
      </c>
      <c r="F48" s="20">
        <v>6.0416666666666667E-2</v>
      </c>
      <c r="G48" t="s">
        <v>143</v>
      </c>
      <c r="H4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8" s="27" t="str">
        <f>INDEX(title_interventions[],MATCH(interventions[[#This Row],[title_intervention]],title_interventions[interventions],0),3)</f>
        <v>A16.12.004.009</v>
      </c>
      <c r="J48" s="10" t="s">
        <v>161</v>
      </c>
      <c r="K48" s="10" t="s">
        <v>193</v>
      </c>
      <c r="L48" s="10" t="s">
        <v>200</v>
      </c>
      <c r="M48" s="10"/>
    </row>
    <row r="49" spans="1:13" x14ac:dyDescent="0.3">
      <c r="A49" s="14">
        <f t="shared" si="6"/>
        <v>48</v>
      </c>
      <c r="B49" s="17">
        <v>55</v>
      </c>
      <c r="C49" s="26">
        <v>45708</v>
      </c>
      <c r="D49" s="20">
        <v>0.5625</v>
      </c>
      <c r="E49" s="20">
        <v>0.62847222222222221</v>
      </c>
      <c r="F49" s="20">
        <v>4.3055555555555562E-2</v>
      </c>
      <c r="G49" t="s">
        <v>143</v>
      </c>
      <c r="H4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49" s="27" t="str">
        <f>INDEX(title_interventions[],MATCH(interventions[[#This Row],[title_intervention]],title_interventions[interventions],0),3)</f>
        <v>A16.12.004.009</v>
      </c>
      <c r="J49" s="10" t="s">
        <v>160</v>
      </c>
      <c r="K49" s="10" t="s">
        <v>193</v>
      </c>
      <c r="L49" s="10" t="s">
        <v>199</v>
      </c>
      <c r="M49" s="10"/>
    </row>
    <row r="50" spans="1:13" x14ac:dyDescent="0.3">
      <c r="A50" s="14">
        <f t="shared" si="6"/>
        <v>49</v>
      </c>
      <c r="B50" s="17">
        <v>56</v>
      </c>
      <c r="C50" s="26">
        <v>45708</v>
      </c>
      <c r="D50" s="20">
        <v>0.69444444444444453</v>
      </c>
      <c r="E50" s="20">
        <v>0.75</v>
      </c>
      <c r="F50" s="20">
        <v>3.0555555555555555E-2</v>
      </c>
      <c r="G50" t="s">
        <v>146</v>
      </c>
      <c r="H50" s="10" t="str">
        <f>INDEX(title_interventions[],MATCH(interventions[[#This Row],[ABBR_interv]],title_interventions[abbreviation],0),1)</f>
        <v>Транслюминальная баллонная ангиопластика позвоночной артерии со стентированием</v>
      </c>
      <c r="I50" s="27" t="str">
        <f>INDEX(title_interventions[],MATCH(interventions[[#This Row],[title_intervention]],title_interventions[interventions],0),3)</f>
        <v>A16.12.026.006</v>
      </c>
      <c r="J50" s="10" t="s">
        <v>160</v>
      </c>
      <c r="K50" s="10" t="s">
        <v>193</v>
      </c>
      <c r="L50" s="10" t="s">
        <v>199</v>
      </c>
      <c r="M50" s="10"/>
    </row>
    <row r="51" spans="1:13" x14ac:dyDescent="0.3">
      <c r="A51" s="14">
        <f t="shared" si="6"/>
        <v>50</v>
      </c>
      <c r="B51" s="17">
        <v>57</v>
      </c>
      <c r="C51" s="26">
        <v>45708</v>
      </c>
      <c r="D51" s="20">
        <v>0.86111111111111116</v>
      </c>
      <c r="E51" s="20">
        <v>0.89583333333333337</v>
      </c>
      <c r="F51" s="20">
        <v>2.5694444444444447E-2</v>
      </c>
      <c r="G51" t="s">
        <v>143</v>
      </c>
      <c r="H5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1" s="27" t="str">
        <f>INDEX(title_interventions[],MATCH(interventions[[#This Row],[title_intervention]],title_interventions[interventions],0),3)</f>
        <v>A16.12.004.009</v>
      </c>
      <c r="J51" s="10" t="s">
        <v>160</v>
      </c>
      <c r="K51" s="10" t="s">
        <v>193</v>
      </c>
      <c r="L51" s="10" t="s">
        <v>199</v>
      </c>
      <c r="M51" s="10"/>
    </row>
    <row r="52" spans="1:13" x14ac:dyDescent="0.3">
      <c r="A52" s="14">
        <f t="shared" si="6"/>
        <v>51</v>
      </c>
      <c r="B52" s="17">
        <v>58</v>
      </c>
      <c r="C52" s="26">
        <v>45708</v>
      </c>
      <c r="D52" s="20">
        <v>0.92361111111111116</v>
      </c>
      <c r="E52" s="20">
        <v>0.95138888888888884</v>
      </c>
      <c r="F52" s="20">
        <v>2.361111111111111E-2</v>
      </c>
      <c r="G52" t="s">
        <v>143</v>
      </c>
      <c r="H5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2" s="27" t="str">
        <f>INDEX(title_interventions[],MATCH(interventions[[#This Row],[title_intervention]],title_interventions[interventions],0),3)</f>
        <v>A16.12.004.009</v>
      </c>
      <c r="J52" s="10" t="s">
        <v>160</v>
      </c>
      <c r="K52" s="10" t="s">
        <v>193</v>
      </c>
      <c r="L52" s="10" t="s">
        <v>199</v>
      </c>
      <c r="M52" s="10"/>
    </row>
    <row r="53" spans="1:13" x14ac:dyDescent="0.3">
      <c r="A53" s="14">
        <f t="shared" si="6"/>
        <v>52</v>
      </c>
      <c r="B53" s="17">
        <v>59</v>
      </c>
      <c r="C53" s="26">
        <v>45711</v>
      </c>
      <c r="D53" s="20">
        <v>0.53819444444444442</v>
      </c>
      <c r="E53" s="20">
        <v>0.57638888888888895</v>
      </c>
      <c r="F53" s="20">
        <v>2.4999999999999998E-2</v>
      </c>
      <c r="G53" t="s">
        <v>143</v>
      </c>
      <c r="H5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3" s="27" t="str">
        <f>INDEX(title_interventions[],MATCH(interventions[[#This Row],[title_intervention]],title_interventions[interventions],0),3)</f>
        <v>A16.12.004.009</v>
      </c>
      <c r="J53" s="10" t="s">
        <v>160</v>
      </c>
      <c r="K53" s="10" t="s">
        <v>193</v>
      </c>
      <c r="L53" s="10" t="s">
        <v>199</v>
      </c>
      <c r="M53" s="10"/>
    </row>
    <row r="54" spans="1:13" x14ac:dyDescent="0.3">
      <c r="A54" s="14">
        <f t="shared" si="6"/>
        <v>53</v>
      </c>
      <c r="B54" s="17">
        <v>60</v>
      </c>
      <c r="C54" s="26">
        <v>45711</v>
      </c>
      <c r="D54" s="20">
        <v>0.79166666666666663</v>
      </c>
      <c r="E54" s="20">
        <v>0.83680555555555547</v>
      </c>
      <c r="F54" s="20">
        <v>2.361111111111111E-2</v>
      </c>
      <c r="G54" t="s">
        <v>143</v>
      </c>
      <c r="H5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4" s="27" t="str">
        <f>INDEX(title_interventions[],MATCH(interventions[[#This Row],[title_intervention]],title_interventions[interventions],0),3)</f>
        <v>A16.12.004.009</v>
      </c>
      <c r="J54" s="10" t="s">
        <v>160</v>
      </c>
      <c r="K54" s="10" t="s">
        <v>193</v>
      </c>
      <c r="L54" s="10" t="s">
        <v>199</v>
      </c>
      <c r="M54" s="10"/>
    </row>
    <row r="55" spans="1:13" x14ac:dyDescent="0.3">
      <c r="A55" s="14">
        <f t="shared" si="6"/>
        <v>54</v>
      </c>
      <c r="B55" s="17">
        <v>61</v>
      </c>
      <c r="C55" s="26">
        <v>45711</v>
      </c>
      <c r="D55" s="20">
        <v>0.86458333333333337</v>
      </c>
      <c r="E55" s="20">
        <v>0.92708333333333337</v>
      </c>
      <c r="F55" s="20">
        <v>5.9027777777777783E-2</v>
      </c>
      <c r="G55" t="s">
        <v>143</v>
      </c>
      <c r="H5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5" s="27" t="str">
        <f>INDEX(title_interventions[],MATCH(interventions[[#This Row],[title_intervention]],title_interventions[interventions],0),3)</f>
        <v>A16.12.004.009</v>
      </c>
      <c r="J55" s="10" t="s">
        <v>160</v>
      </c>
      <c r="K55" s="10" t="s">
        <v>193</v>
      </c>
      <c r="L55" s="10" t="s">
        <v>199</v>
      </c>
      <c r="M55" s="10"/>
    </row>
    <row r="56" spans="1:13" x14ac:dyDescent="0.3">
      <c r="A56" s="14">
        <f t="shared" ref="A56:A62" si="7">ROW(A56)-1</f>
        <v>55</v>
      </c>
      <c r="B56" s="17">
        <v>62</v>
      </c>
      <c r="C56" s="26">
        <v>45714</v>
      </c>
      <c r="D56" s="20">
        <v>0.71527777777777779</v>
      </c>
      <c r="E56" s="20">
        <v>0.77083333333333337</v>
      </c>
      <c r="F56" s="20">
        <v>4.7222222222222221E-2</v>
      </c>
      <c r="G56" t="s">
        <v>143</v>
      </c>
      <c r="H5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6" s="27" t="str">
        <f>INDEX(title_interventions[],MATCH(interventions[[#This Row],[title_intervention]],title_interventions[interventions],0),3)</f>
        <v>A16.12.004.009</v>
      </c>
      <c r="J56" s="10" t="s">
        <v>160</v>
      </c>
      <c r="K56" s="10" t="s">
        <v>193</v>
      </c>
      <c r="L56" s="10" t="s">
        <v>203</v>
      </c>
      <c r="M56" s="10"/>
    </row>
    <row r="57" spans="1:13" x14ac:dyDescent="0.3">
      <c r="A57" s="14">
        <f t="shared" si="7"/>
        <v>56</v>
      </c>
      <c r="B57" s="17">
        <v>63</v>
      </c>
      <c r="C57" s="26">
        <v>45714</v>
      </c>
      <c r="D57" s="20">
        <v>0.80208333333333337</v>
      </c>
      <c r="E57" s="20">
        <v>0.83333333333333337</v>
      </c>
      <c r="F57" s="20">
        <v>2.0833333333333332E-2</v>
      </c>
      <c r="G57" t="s">
        <v>143</v>
      </c>
      <c r="H5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7" s="27" t="str">
        <f>INDEX(title_interventions[],MATCH(interventions[[#This Row],[title_intervention]],title_interventions[interventions],0),3)</f>
        <v>A16.12.004.009</v>
      </c>
      <c r="J57" s="10" t="s">
        <v>160</v>
      </c>
      <c r="K57" s="10" t="s">
        <v>193</v>
      </c>
      <c r="L57" s="10" t="s">
        <v>203</v>
      </c>
      <c r="M57" s="10"/>
    </row>
    <row r="58" spans="1:13" x14ac:dyDescent="0.3">
      <c r="A58" s="14">
        <f t="shared" si="7"/>
        <v>57</v>
      </c>
      <c r="B58" s="17">
        <v>64</v>
      </c>
      <c r="C58" s="26">
        <v>45717</v>
      </c>
      <c r="D58" s="20">
        <v>0.56944444444444442</v>
      </c>
      <c r="E58" s="20">
        <v>0.6875</v>
      </c>
      <c r="F58" s="20">
        <v>9.0277777777777776E-2</v>
      </c>
      <c r="G58" t="s">
        <v>143</v>
      </c>
      <c r="H5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8" s="27" t="str">
        <f>INDEX(title_interventions[],MATCH(interventions[[#This Row],[title_intervention]],title_interventions[interventions],0),3)</f>
        <v>A16.12.004.009</v>
      </c>
      <c r="J58" s="10" t="s">
        <v>160</v>
      </c>
      <c r="K58" s="10" t="s">
        <v>193</v>
      </c>
      <c r="L58" s="10" t="s">
        <v>200</v>
      </c>
      <c r="M58" s="10" t="s">
        <v>551</v>
      </c>
    </row>
    <row r="59" spans="1:13" x14ac:dyDescent="0.3">
      <c r="A59" s="14">
        <f t="shared" si="7"/>
        <v>58</v>
      </c>
      <c r="B59" s="17">
        <v>65</v>
      </c>
      <c r="C59" s="26">
        <v>45718</v>
      </c>
      <c r="D59" s="20">
        <v>6.5972222222222224E-2</v>
      </c>
      <c r="E59" s="20">
        <v>0.1076388888888889</v>
      </c>
      <c r="F59" s="20">
        <v>2.7777777777777776E-2</v>
      </c>
      <c r="G59" t="s">
        <v>143</v>
      </c>
      <c r="H5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59" s="27" t="str">
        <f>INDEX(title_interventions[],MATCH(interventions[[#This Row],[title_intervention]],title_interventions[interventions],0),3)</f>
        <v>A16.12.004.009</v>
      </c>
      <c r="J59" s="10" t="s">
        <v>160</v>
      </c>
      <c r="K59" s="10" t="s">
        <v>193</v>
      </c>
      <c r="L59" s="10" t="s">
        <v>198</v>
      </c>
      <c r="M59" s="10"/>
    </row>
    <row r="60" spans="1:13" x14ac:dyDescent="0.3">
      <c r="A60" s="14">
        <f t="shared" si="7"/>
        <v>59</v>
      </c>
      <c r="B60" s="17">
        <v>66</v>
      </c>
      <c r="C60" s="26">
        <v>45720</v>
      </c>
      <c r="D60" s="20">
        <v>0.37847222222222227</v>
      </c>
      <c r="E60" s="20">
        <v>0.4201388888888889</v>
      </c>
      <c r="F60" s="20">
        <v>2.7083333333333334E-2</v>
      </c>
      <c r="G60" t="s">
        <v>143</v>
      </c>
      <c r="H6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0" s="27" t="str">
        <f>INDEX(title_interventions[],MATCH(interventions[[#This Row],[title_intervention]],title_interventions[interventions],0),3)</f>
        <v>A16.12.004.009</v>
      </c>
      <c r="J60" s="10" t="s">
        <v>160</v>
      </c>
      <c r="K60" s="10" t="s">
        <v>193</v>
      </c>
      <c r="L60" s="10" t="s">
        <v>198</v>
      </c>
      <c r="M60" s="10"/>
    </row>
    <row r="61" spans="1:13" x14ac:dyDescent="0.3">
      <c r="A61" s="14">
        <f t="shared" si="7"/>
        <v>60</v>
      </c>
      <c r="B61" s="17">
        <v>67</v>
      </c>
      <c r="C61" s="26">
        <v>45720</v>
      </c>
      <c r="D61" s="20">
        <v>0.52777777777777779</v>
      </c>
      <c r="E61" s="20">
        <v>0.56944444444444442</v>
      </c>
      <c r="F61" s="20"/>
      <c r="G61" t="s">
        <v>562</v>
      </c>
      <c r="H61" s="10" t="str">
        <f>INDEX(title_interventions[],MATCH(interventions[[#This Row],[ABBR_interv]],title_interventions[abbreviation],0),1)</f>
        <v>Стентирование подключичной артерии</v>
      </c>
      <c r="I61" s="27" t="str">
        <f>INDEX(title_interventions[],MATCH(interventions[[#This Row],[title_intervention]],title_interventions[interventions],0),3)</f>
        <v>A16.12.028.015</v>
      </c>
      <c r="J61" s="10" t="s">
        <v>161</v>
      </c>
      <c r="K61" s="10" t="s">
        <v>193</v>
      </c>
      <c r="L61" s="10" t="s">
        <v>198</v>
      </c>
      <c r="M61" s="10"/>
    </row>
    <row r="62" spans="1:13" x14ac:dyDescent="0.3">
      <c r="A62" s="14">
        <f t="shared" si="7"/>
        <v>61</v>
      </c>
      <c r="B62" s="17">
        <v>69</v>
      </c>
      <c r="C62" s="26">
        <v>45721</v>
      </c>
      <c r="D62" s="20">
        <v>5.9027777777777783E-2</v>
      </c>
      <c r="E62" s="20">
        <v>9.375E-2</v>
      </c>
      <c r="F62" s="20">
        <v>1.8055555555555557E-2</v>
      </c>
      <c r="G62" t="s">
        <v>140</v>
      </c>
      <c r="H62" s="10" t="str">
        <f>INDEX(title_interventions[],MATCH(interventions[[#This Row],[ABBR_interv]],title_interventions[abbreviation],0),1)</f>
        <v>Устранение тромба коронарной артерии. Тромбаспирация</v>
      </c>
      <c r="I62" s="27" t="str">
        <f>INDEX(title_interventions[],MATCH(interventions[[#This Row],[title_intervention]],title_interventions[interventions],0),3)</f>
        <v>A16.12.003</v>
      </c>
      <c r="J62" s="10" t="s">
        <v>160</v>
      </c>
      <c r="K62" s="10" t="s">
        <v>193</v>
      </c>
      <c r="L62" s="10" t="s">
        <v>196</v>
      </c>
      <c r="M62" s="10"/>
    </row>
    <row r="63" spans="1:13" x14ac:dyDescent="0.3">
      <c r="A63" s="14">
        <f t="shared" ref="A63:A70" si="8">ROW(A63)-1</f>
        <v>62</v>
      </c>
      <c r="B63" s="17">
        <v>70</v>
      </c>
      <c r="C63" s="26">
        <v>45722</v>
      </c>
      <c r="D63" s="20">
        <v>0.45833333333333331</v>
      </c>
      <c r="E63" s="20">
        <v>0.50347222222222221</v>
      </c>
      <c r="F63" s="20">
        <v>2.7777777777777776E-2</v>
      </c>
      <c r="G63" t="s">
        <v>143</v>
      </c>
      <c r="H6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3" s="27" t="str">
        <f>INDEX(title_interventions[],MATCH(interventions[[#This Row],[title_intervention]],title_interventions[interventions],0),3)</f>
        <v>A16.12.004.009</v>
      </c>
      <c r="J63" s="10" t="s">
        <v>160</v>
      </c>
      <c r="K63" s="10" t="s">
        <v>193</v>
      </c>
      <c r="L63" s="10" t="s">
        <v>195</v>
      </c>
      <c r="M63" s="10"/>
    </row>
    <row r="64" spans="1:13" x14ac:dyDescent="0.3">
      <c r="A64" s="14">
        <f t="shared" si="8"/>
        <v>63</v>
      </c>
      <c r="B64" s="17">
        <v>72</v>
      </c>
      <c r="C64" s="26">
        <v>45722</v>
      </c>
      <c r="D64" s="20">
        <v>0.75</v>
      </c>
      <c r="E64" s="20">
        <v>0.79166666666666663</v>
      </c>
      <c r="F64" s="20">
        <v>2.6388888888888889E-2</v>
      </c>
      <c r="G64" t="s">
        <v>143</v>
      </c>
      <c r="H6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4" s="27" t="str">
        <f>INDEX(title_interventions[],MATCH(interventions[[#This Row],[title_intervention]],title_interventions[interventions],0),3)</f>
        <v>A16.12.004.009</v>
      </c>
      <c r="J64" s="10" t="s">
        <v>160</v>
      </c>
      <c r="K64" s="10" t="s">
        <v>193</v>
      </c>
      <c r="L64" s="10" t="s">
        <v>200</v>
      </c>
      <c r="M64" s="10"/>
    </row>
    <row r="65" spans="1:13" x14ac:dyDescent="0.3">
      <c r="A65" s="14">
        <f t="shared" si="8"/>
        <v>64</v>
      </c>
      <c r="B65" s="17">
        <v>75</v>
      </c>
      <c r="C65" s="26">
        <v>45724</v>
      </c>
      <c r="D65" s="20">
        <v>0.73611111111111116</v>
      </c>
      <c r="E65" s="20">
        <v>0.77430555555555547</v>
      </c>
      <c r="F65" s="20">
        <v>2.9861111111111113E-2</v>
      </c>
      <c r="G65" t="s">
        <v>143</v>
      </c>
      <c r="H6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5" s="27" t="str">
        <f>INDEX(title_interventions[],MATCH(interventions[[#This Row],[title_intervention]],title_interventions[interventions],0),3)</f>
        <v>A16.12.004.009</v>
      </c>
      <c r="J65" s="10" t="s">
        <v>160</v>
      </c>
      <c r="K65" s="10" t="s">
        <v>193</v>
      </c>
      <c r="L65" s="10" t="s">
        <v>200</v>
      </c>
      <c r="M65" s="10"/>
    </row>
    <row r="66" spans="1:13" x14ac:dyDescent="0.3">
      <c r="A66" s="14">
        <f t="shared" si="8"/>
        <v>65</v>
      </c>
      <c r="B66" s="17">
        <v>76</v>
      </c>
      <c r="C66" s="26">
        <v>45728</v>
      </c>
      <c r="D66" s="20">
        <v>3.4722222222222224E-2</v>
      </c>
      <c r="E66" s="20">
        <v>8.3333333333333329E-2</v>
      </c>
      <c r="F66" s="20">
        <v>2.7083333333333334E-2</v>
      </c>
      <c r="G66" t="s">
        <v>143</v>
      </c>
      <c r="H6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6" s="27" t="str">
        <f>INDEX(title_interventions[],MATCH(interventions[[#This Row],[title_intervention]],title_interventions[interventions],0),3)</f>
        <v>A16.12.004.009</v>
      </c>
      <c r="J66" s="10" t="s">
        <v>160</v>
      </c>
      <c r="K66" s="10" t="s">
        <v>193</v>
      </c>
      <c r="L66" s="10" t="s">
        <v>206</v>
      </c>
      <c r="M66" s="10"/>
    </row>
    <row r="67" spans="1:13" x14ac:dyDescent="0.3">
      <c r="A67" s="14">
        <f t="shared" si="8"/>
        <v>66</v>
      </c>
      <c r="B67" s="17">
        <v>77</v>
      </c>
      <c r="C67" s="26">
        <v>45734</v>
      </c>
      <c r="D67" s="20">
        <v>0.5625</v>
      </c>
      <c r="E67" s="20">
        <v>0.59722222222222221</v>
      </c>
      <c r="F67" s="20">
        <v>2.9861111111111113E-2</v>
      </c>
      <c r="G67" t="s">
        <v>143</v>
      </c>
      <c r="H6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7" s="27" t="str">
        <f>INDEX(title_interventions[],MATCH(interventions[[#This Row],[title_intervention]],title_interventions[interventions],0),3)</f>
        <v>A16.12.004.009</v>
      </c>
      <c r="J67" s="10" t="s">
        <v>160</v>
      </c>
      <c r="K67" s="10" t="s">
        <v>193</v>
      </c>
      <c r="L67" s="10" t="s">
        <v>202</v>
      </c>
      <c r="M67" s="10"/>
    </row>
    <row r="68" spans="1:13" x14ac:dyDescent="0.3">
      <c r="A68" s="14">
        <f t="shared" si="8"/>
        <v>67</v>
      </c>
      <c r="B68" s="17">
        <v>78</v>
      </c>
      <c r="C68" s="26">
        <v>45734</v>
      </c>
      <c r="D68" s="20">
        <v>0.65972222222222221</v>
      </c>
      <c r="E68" s="20">
        <v>0.70138888888888884</v>
      </c>
      <c r="F68" s="20">
        <v>2.9166666666666664E-2</v>
      </c>
      <c r="G68" t="s">
        <v>143</v>
      </c>
      <c r="H6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8" s="27" t="str">
        <f>INDEX(title_interventions[],MATCH(interventions[[#This Row],[title_intervention]],title_interventions[interventions],0),3)</f>
        <v>A16.12.004.009</v>
      </c>
      <c r="J68" s="10" t="s">
        <v>160</v>
      </c>
      <c r="K68" s="10" t="s">
        <v>193</v>
      </c>
      <c r="L68" s="10" t="s">
        <v>200</v>
      </c>
      <c r="M68" s="10"/>
    </row>
    <row r="69" spans="1:13" x14ac:dyDescent="0.3">
      <c r="A69" s="14">
        <f t="shared" si="8"/>
        <v>68</v>
      </c>
      <c r="B69" s="17">
        <v>79</v>
      </c>
      <c r="C69" s="26">
        <v>45734</v>
      </c>
      <c r="D69" s="20">
        <v>0.97916666666666663</v>
      </c>
      <c r="E69" s="20">
        <v>5.2083333333333336E-2</v>
      </c>
      <c r="F69" s="20">
        <v>5.9027777777777783E-2</v>
      </c>
      <c r="G69" t="s">
        <v>143</v>
      </c>
      <c r="H6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69" s="27" t="str">
        <f>INDEX(title_interventions[],MATCH(interventions[[#This Row],[title_intervention]],title_interventions[interventions],0),3)</f>
        <v>A16.12.004.009</v>
      </c>
      <c r="J69" s="10" t="s">
        <v>160</v>
      </c>
      <c r="K69" s="10" t="s">
        <v>193</v>
      </c>
      <c r="L69" s="10" t="s">
        <v>197</v>
      </c>
      <c r="M69" s="10"/>
    </row>
    <row r="70" spans="1:13" x14ac:dyDescent="0.3">
      <c r="A70" s="14">
        <f t="shared" si="8"/>
        <v>69</v>
      </c>
      <c r="B70" s="17">
        <v>80</v>
      </c>
      <c r="C70" s="26">
        <v>45735</v>
      </c>
      <c r="D70" s="20">
        <v>0.30555555555555552</v>
      </c>
      <c r="E70" s="20">
        <v>0.33333333333333331</v>
      </c>
      <c r="F70" s="20">
        <v>1.9444444444444445E-2</v>
      </c>
      <c r="G70" t="s">
        <v>143</v>
      </c>
      <c r="H7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0" s="27" t="str">
        <f>INDEX(title_interventions[],MATCH(interventions[[#This Row],[title_intervention]],title_interventions[interventions],0),3)</f>
        <v>A16.12.004.009</v>
      </c>
      <c r="J70" s="10" t="s">
        <v>160</v>
      </c>
      <c r="K70" s="10" t="s">
        <v>193</v>
      </c>
      <c r="L70" s="10" t="s">
        <v>200</v>
      </c>
      <c r="M70" s="10"/>
    </row>
    <row r="71" spans="1:13" x14ac:dyDescent="0.3">
      <c r="A71" s="14">
        <f t="shared" ref="A71:A78" si="9">ROW(A71)-1</f>
        <v>70</v>
      </c>
      <c r="B71" s="17">
        <v>81</v>
      </c>
      <c r="C71" s="26">
        <v>45738</v>
      </c>
      <c r="D71" s="20">
        <v>0.5625</v>
      </c>
      <c r="E71" s="20">
        <v>0.63888888888888895</v>
      </c>
      <c r="F71" s="20">
        <v>4.6527777777777779E-2</v>
      </c>
      <c r="G71" t="s">
        <v>366</v>
      </c>
      <c r="H71" s="10" t="str">
        <f>INDEX(title_interventions[],MATCH(interventions[[#This Row],[ABBR_interv]],title_interventions[abbreviation],0),1)</f>
        <v>Эндоваскулярная тромбэктомия аспирационная</v>
      </c>
      <c r="I71" s="27" t="str">
        <f>INDEX(title_interventions[],MATCH(interventions[[#This Row],[title_intervention]],title_interventions[interventions],0),3)</f>
        <v>A16.12.003.001</v>
      </c>
      <c r="J71" s="10" t="s">
        <v>160</v>
      </c>
      <c r="K71" s="10" t="s">
        <v>193</v>
      </c>
      <c r="L71" s="10" t="s">
        <v>199</v>
      </c>
      <c r="M71" s="10"/>
    </row>
    <row r="72" spans="1:13" x14ac:dyDescent="0.3">
      <c r="A72" s="14">
        <f t="shared" si="9"/>
        <v>71</v>
      </c>
      <c r="B72" s="17">
        <v>82</v>
      </c>
      <c r="C72" s="26">
        <v>45738</v>
      </c>
      <c r="D72" s="20">
        <v>0.69444444444444453</v>
      </c>
      <c r="E72" s="20">
        <v>0.72222222222222221</v>
      </c>
      <c r="F72" s="20">
        <v>2.013888888888889E-2</v>
      </c>
      <c r="G72" t="s">
        <v>143</v>
      </c>
      <c r="H7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2" s="27" t="str">
        <f>INDEX(title_interventions[],MATCH(interventions[[#This Row],[title_intervention]],title_interventions[interventions],0),3)</f>
        <v>A16.12.004.009</v>
      </c>
      <c r="J72" s="10" t="s">
        <v>160</v>
      </c>
      <c r="K72" s="10" t="s">
        <v>193</v>
      </c>
      <c r="L72" s="10" t="s">
        <v>199</v>
      </c>
      <c r="M72" s="10"/>
    </row>
    <row r="73" spans="1:13" x14ac:dyDescent="0.3">
      <c r="A73" s="14">
        <f t="shared" si="9"/>
        <v>72</v>
      </c>
      <c r="B73" s="17">
        <v>83</v>
      </c>
      <c r="C73" s="26">
        <v>45738</v>
      </c>
      <c r="D73" s="20">
        <v>0.88194444444444453</v>
      </c>
      <c r="E73" s="20">
        <v>0.94444444444444453</v>
      </c>
      <c r="F73" s="20">
        <v>4.5833333333333337E-2</v>
      </c>
      <c r="G73" t="s">
        <v>143</v>
      </c>
      <c r="H7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3" s="27" t="str">
        <f>INDEX(title_interventions[],MATCH(interventions[[#This Row],[title_intervention]],title_interventions[interventions],0),3)</f>
        <v>A16.12.004.009</v>
      </c>
      <c r="J73" s="10" t="s">
        <v>160</v>
      </c>
      <c r="K73" s="10" t="s">
        <v>193</v>
      </c>
      <c r="L73" s="10" t="s">
        <v>204</v>
      </c>
      <c r="M73" s="10"/>
    </row>
    <row r="74" spans="1:13" x14ac:dyDescent="0.3">
      <c r="A74" s="14">
        <f t="shared" si="9"/>
        <v>73</v>
      </c>
      <c r="B74" s="17">
        <v>84</v>
      </c>
      <c r="C74" s="26">
        <v>45740</v>
      </c>
      <c r="D74" s="20">
        <v>0.51041666666666663</v>
      </c>
      <c r="E74" s="20">
        <v>0.54166666666666663</v>
      </c>
      <c r="F74" s="20">
        <v>2.1527777777777781E-2</v>
      </c>
      <c r="G74" t="s">
        <v>143</v>
      </c>
      <c r="H7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4" s="27" t="str">
        <f>INDEX(title_interventions[],MATCH(interventions[[#This Row],[title_intervention]],title_interventions[interventions],0),3)</f>
        <v>A16.12.004.009</v>
      </c>
      <c r="J74" s="10" t="s">
        <v>160</v>
      </c>
      <c r="K74" s="10" t="s">
        <v>193</v>
      </c>
      <c r="L74" s="10" t="s">
        <v>196</v>
      </c>
      <c r="M74" s="10"/>
    </row>
    <row r="75" spans="1:13" x14ac:dyDescent="0.3">
      <c r="A75" s="14">
        <f t="shared" si="9"/>
        <v>74</v>
      </c>
      <c r="B75" s="17">
        <v>85</v>
      </c>
      <c r="C75" s="26">
        <v>45740</v>
      </c>
      <c r="D75" s="20">
        <v>0.72222222222222221</v>
      </c>
      <c r="E75" s="20">
        <v>0.77083333333333337</v>
      </c>
      <c r="F75" s="20">
        <v>2.8472222222222222E-2</v>
      </c>
      <c r="G75" t="s">
        <v>143</v>
      </c>
      <c r="H7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5" s="27" t="str">
        <f>INDEX(title_interventions[],MATCH(interventions[[#This Row],[title_intervention]],title_interventions[interventions],0),3)</f>
        <v>A16.12.004.009</v>
      </c>
      <c r="J75" s="10" t="s">
        <v>161</v>
      </c>
      <c r="K75" s="10" t="s">
        <v>193</v>
      </c>
      <c r="L75" s="10" t="s">
        <v>196</v>
      </c>
      <c r="M75" s="10"/>
    </row>
    <row r="76" spans="1:13" x14ac:dyDescent="0.3">
      <c r="A76" s="14">
        <f t="shared" si="9"/>
        <v>75</v>
      </c>
      <c r="B76" s="17">
        <v>85</v>
      </c>
      <c r="C76" s="26">
        <v>45740</v>
      </c>
      <c r="D76" s="20">
        <v>0.7715277777777777</v>
      </c>
      <c r="E76" s="20">
        <v>0.79236111111111107</v>
      </c>
      <c r="F76" s="20">
        <v>2.0833333333333332E-2</v>
      </c>
      <c r="G76" t="s">
        <v>366</v>
      </c>
      <c r="H76" s="10" t="str">
        <f>INDEX(title_interventions[],MATCH(interventions[[#This Row],[ABBR_interv]],title_interventions[abbreviation],0),1)</f>
        <v>Эндоваскулярная тромбэктомия аспирационная</v>
      </c>
      <c r="I76" s="27" t="str">
        <f>INDEX(title_interventions[],MATCH(interventions[[#This Row],[title_intervention]],title_interventions[interventions],0),3)</f>
        <v>A16.12.003.001</v>
      </c>
      <c r="J76" s="10" t="s">
        <v>161</v>
      </c>
      <c r="K76" s="10" t="s">
        <v>193</v>
      </c>
      <c r="L76" s="10" t="s">
        <v>196</v>
      </c>
      <c r="M76" s="10"/>
    </row>
    <row r="77" spans="1:13" x14ac:dyDescent="0.3">
      <c r="A77" s="14">
        <f t="shared" si="9"/>
        <v>76</v>
      </c>
      <c r="B77" s="17">
        <v>85</v>
      </c>
      <c r="C77" s="26">
        <v>45740</v>
      </c>
      <c r="D77" s="20">
        <v>0.79305555555555562</v>
      </c>
      <c r="E77" s="20">
        <v>0.83333333333333337</v>
      </c>
      <c r="F77" s="20">
        <v>2.7083333333333334E-2</v>
      </c>
      <c r="G77" t="s">
        <v>145</v>
      </c>
      <c r="H77" s="10" t="str">
        <f>INDEX(title_interventions[],MATCH(interventions[[#This Row],[ABBR_interv]],title_interventions[abbreviation],0),1)</f>
        <v>Транслюминальная баллонная ангиопластика внутренней сонной артерии со стентированием</v>
      </c>
      <c r="I77" s="27" t="str">
        <f>INDEX(title_interventions[],MATCH(interventions[[#This Row],[title_intervention]],title_interventions[interventions],0),3)</f>
        <v>A16.12.026.005</v>
      </c>
      <c r="J77" s="10" t="s">
        <v>161</v>
      </c>
      <c r="K77" s="10" t="s">
        <v>193</v>
      </c>
      <c r="L77" s="10" t="s">
        <v>196</v>
      </c>
      <c r="M77" s="10"/>
    </row>
    <row r="78" spans="1:13" x14ac:dyDescent="0.3">
      <c r="A78" s="14">
        <f t="shared" si="9"/>
        <v>77</v>
      </c>
      <c r="B78" s="17">
        <v>85</v>
      </c>
      <c r="C78" s="26">
        <v>45741</v>
      </c>
      <c r="D78" s="20">
        <v>0.2673611111111111</v>
      </c>
      <c r="E78" s="20">
        <v>0.33333333333333331</v>
      </c>
      <c r="F78" s="20">
        <v>4.6527777777777779E-2</v>
      </c>
      <c r="G78" t="s">
        <v>143</v>
      </c>
      <c r="H7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8" s="27" t="str">
        <f>INDEX(title_interventions[],MATCH(interventions[[#This Row],[title_intervention]],title_interventions[interventions],0),3)</f>
        <v>A16.12.004.009</v>
      </c>
      <c r="J78" s="10" t="s">
        <v>161</v>
      </c>
      <c r="K78" s="10" t="s">
        <v>193</v>
      </c>
      <c r="L78" s="10" t="s">
        <v>198</v>
      </c>
      <c r="M78" s="10"/>
    </row>
    <row r="79" spans="1:13" x14ac:dyDescent="0.3">
      <c r="A79" s="14">
        <f t="shared" ref="A79:A84" si="10">ROW(A79)-1</f>
        <v>78</v>
      </c>
      <c r="B79" s="17">
        <v>86</v>
      </c>
      <c r="C79" s="26">
        <v>45746</v>
      </c>
      <c r="D79" s="20">
        <v>0.47569444444444442</v>
      </c>
      <c r="E79" s="20">
        <v>0.53472222222222221</v>
      </c>
      <c r="F79" s="20">
        <v>4.7916666666666663E-2</v>
      </c>
      <c r="G79" t="s">
        <v>143</v>
      </c>
      <c r="H7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79" s="27" t="str">
        <f>INDEX(title_interventions[],MATCH(interventions[[#This Row],[title_intervention]],title_interventions[interventions],0),3)</f>
        <v>A16.12.004.009</v>
      </c>
      <c r="J79" s="10" t="s">
        <v>160</v>
      </c>
      <c r="K79" s="10" t="s">
        <v>193</v>
      </c>
      <c r="L79" s="10" t="s">
        <v>201</v>
      </c>
      <c r="M79" s="10"/>
    </row>
    <row r="80" spans="1:13" x14ac:dyDescent="0.3">
      <c r="A80" s="14">
        <f t="shared" si="10"/>
        <v>79</v>
      </c>
      <c r="B80" s="17">
        <v>87</v>
      </c>
      <c r="C80" s="26">
        <v>45746</v>
      </c>
      <c r="D80" s="20">
        <v>0.57638888888888895</v>
      </c>
      <c r="E80" s="20">
        <v>0.61805555555555558</v>
      </c>
      <c r="F80" s="20">
        <v>2.2222222222222223E-2</v>
      </c>
      <c r="G80" t="s">
        <v>143</v>
      </c>
      <c r="H8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0" s="27" t="str">
        <f>INDEX(title_interventions[],MATCH(interventions[[#This Row],[title_intervention]],title_interventions[interventions],0),3)</f>
        <v>A16.12.004.009</v>
      </c>
      <c r="J80" s="10" t="s">
        <v>160</v>
      </c>
      <c r="K80" s="10" t="s">
        <v>193</v>
      </c>
      <c r="L80" s="10" t="s">
        <v>198</v>
      </c>
      <c r="M80" s="10"/>
    </row>
    <row r="81" spans="1:13" x14ac:dyDescent="0.3">
      <c r="A81" s="14">
        <f t="shared" si="10"/>
        <v>80</v>
      </c>
      <c r="B81" s="17">
        <v>88</v>
      </c>
      <c r="C81" s="26">
        <v>45746</v>
      </c>
      <c r="D81" s="20">
        <v>0.87152777777777779</v>
      </c>
      <c r="E81" s="20">
        <v>0.91666666666666663</v>
      </c>
      <c r="F81" s="20">
        <v>4.3750000000000004E-2</v>
      </c>
      <c r="G81" t="s">
        <v>143</v>
      </c>
      <c r="H8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1" s="27" t="str">
        <f>INDEX(title_interventions[],MATCH(interventions[[#This Row],[title_intervention]],title_interventions[interventions],0),3)</f>
        <v>A16.12.004.009</v>
      </c>
      <c r="J81" s="10" t="s">
        <v>160</v>
      </c>
      <c r="K81" s="10" t="s">
        <v>193</v>
      </c>
      <c r="L81" s="10" t="s">
        <v>201</v>
      </c>
      <c r="M81" s="10"/>
    </row>
    <row r="82" spans="1:13" x14ac:dyDescent="0.3">
      <c r="A82" s="14">
        <f t="shared" si="10"/>
        <v>81</v>
      </c>
      <c r="B82" s="17">
        <v>90</v>
      </c>
      <c r="C82" s="26">
        <v>45747</v>
      </c>
      <c r="D82" s="20">
        <v>0.23611111111111113</v>
      </c>
      <c r="E82" s="20">
        <v>0.29166666666666669</v>
      </c>
      <c r="F82" s="20">
        <v>4.0972222222222222E-2</v>
      </c>
      <c r="G82" t="s">
        <v>143</v>
      </c>
      <c r="H8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2" s="27" t="str">
        <f>INDEX(title_interventions[],MATCH(interventions[[#This Row],[title_intervention]],title_interventions[interventions],0),3)</f>
        <v>A16.12.004.009</v>
      </c>
      <c r="J82" s="10" t="s">
        <v>160</v>
      </c>
      <c r="K82" s="10" t="s">
        <v>193</v>
      </c>
      <c r="L82" s="10" t="s">
        <v>201</v>
      </c>
      <c r="M82" s="10"/>
    </row>
    <row r="83" spans="1:13" x14ac:dyDescent="0.3">
      <c r="A83" s="14">
        <f t="shared" si="10"/>
        <v>82</v>
      </c>
      <c r="B83" s="17">
        <v>92</v>
      </c>
      <c r="C83" s="26">
        <v>45748</v>
      </c>
      <c r="D83" s="20">
        <v>0.70833333333333337</v>
      </c>
      <c r="E83" s="20">
        <v>0.75</v>
      </c>
      <c r="F83" s="20">
        <v>2.013888888888889E-2</v>
      </c>
      <c r="G83" t="s">
        <v>143</v>
      </c>
      <c r="H8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3" s="27" t="str">
        <f>INDEX(title_interventions[],MATCH(interventions[[#This Row],[title_intervention]],title_interventions[interventions],0),3)</f>
        <v>A16.12.004.009</v>
      </c>
      <c r="J83" s="10" t="s">
        <v>160</v>
      </c>
      <c r="K83" s="10" t="s">
        <v>193</v>
      </c>
      <c r="L83" s="10" t="s">
        <v>199</v>
      </c>
      <c r="M83" s="10"/>
    </row>
    <row r="84" spans="1:13" x14ac:dyDescent="0.3">
      <c r="A84" s="14">
        <f t="shared" si="10"/>
        <v>83</v>
      </c>
      <c r="B84" s="17">
        <v>93</v>
      </c>
      <c r="C84" s="26">
        <v>45751</v>
      </c>
      <c r="D84" s="20">
        <v>0.35416666666666669</v>
      </c>
      <c r="E84" s="20">
        <v>0.3888888888888889</v>
      </c>
      <c r="F84" s="20">
        <v>2.013888888888889E-2</v>
      </c>
      <c r="G84" t="s">
        <v>143</v>
      </c>
      <c r="H8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4" s="27" t="str">
        <f>INDEX(title_interventions[],MATCH(interventions[[#This Row],[title_intervention]],title_interventions[interventions],0),3)</f>
        <v>A16.12.004.009</v>
      </c>
      <c r="J84" s="10" t="s">
        <v>160</v>
      </c>
      <c r="K84" s="10" t="s">
        <v>193</v>
      </c>
      <c r="L84" s="10" t="s">
        <v>195</v>
      </c>
      <c r="M84" s="10"/>
    </row>
    <row r="85" spans="1:13" x14ac:dyDescent="0.3">
      <c r="A85" s="14">
        <f t="shared" ref="A85:A92" si="11">ROW(A85)-1</f>
        <v>84</v>
      </c>
      <c r="B85" s="17">
        <v>99</v>
      </c>
      <c r="C85" s="26">
        <v>45755</v>
      </c>
      <c r="D85" s="20">
        <v>0.51388888888888895</v>
      </c>
      <c r="E85" s="20">
        <v>0.54166666666666663</v>
      </c>
      <c r="F85" s="20">
        <v>2.0833333333333332E-2</v>
      </c>
      <c r="G85" t="s">
        <v>143</v>
      </c>
      <c r="H8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5" s="27" t="str">
        <f>INDEX(title_interventions[],MATCH(interventions[[#This Row],[title_intervention]],title_interventions[interventions],0),3)</f>
        <v>A16.12.004.009</v>
      </c>
      <c r="J85" s="10" t="s">
        <v>160</v>
      </c>
      <c r="K85" s="10" t="s">
        <v>193</v>
      </c>
      <c r="L85" s="10" t="s">
        <v>206</v>
      </c>
      <c r="M85" s="10"/>
    </row>
    <row r="86" spans="1:13" x14ac:dyDescent="0.3">
      <c r="A86" s="14">
        <f t="shared" si="11"/>
        <v>85</v>
      </c>
      <c r="B86" s="17">
        <v>100</v>
      </c>
      <c r="C86" s="26">
        <v>45755</v>
      </c>
      <c r="D86" s="20">
        <v>0.66666666666666663</v>
      </c>
      <c r="E86" s="20">
        <v>0.70138888888888884</v>
      </c>
      <c r="F86" s="20">
        <v>2.1527777777777781E-2</v>
      </c>
      <c r="G86" t="s">
        <v>143</v>
      </c>
      <c r="H8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6" s="27" t="str">
        <f>INDEX(title_interventions[],MATCH(interventions[[#This Row],[title_intervention]],title_interventions[interventions],0),3)</f>
        <v>A16.12.004.009</v>
      </c>
      <c r="J86" s="10" t="s">
        <v>160</v>
      </c>
      <c r="K86" s="10" t="s">
        <v>193</v>
      </c>
      <c r="L86" s="10" t="s">
        <v>206</v>
      </c>
      <c r="M86" s="10"/>
    </row>
    <row r="87" spans="1:13" x14ac:dyDescent="0.3">
      <c r="A87" s="14">
        <f t="shared" si="11"/>
        <v>86</v>
      </c>
      <c r="B87" s="17">
        <v>101</v>
      </c>
      <c r="C87" s="26">
        <v>45755</v>
      </c>
      <c r="D87" s="20">
        <v>0.72222222222222221</v>
      </c>
      <c r="E87" s="20">
        <v>0.76388888888888884</v>
      </c>
      <c r="F87" s="20">
        <v>2.0833333333333332E-2</v>
      </c>
      <c r="G87" t="s">
        <v>143</v>
      </c>
      <c r="H8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7" s="27" t="str">
        <f>INDEX(title_interventions[],MATCH(interventions[[#This Row],[title_intervention]],title_interventions[interventions],0),3)</f>
        <v>A16.12.004.009</v>
      </c>
      <c r="J87" s="10" t="s">
        <v>160</v>
      </c>
      <c r="K87" s="10" t="s">
        <v>193</v>
      </c>
      <c r="L87" s="10" t="s">
        <v>206</v>
      </c>
      <c r="M87" s="10"/>
    </row>
    <row r="88" spans="1:13" x14ac:dyDescent="0.3">
      <c r="A88" s="14">
        <f t="shared" si="11"/>
        <v>87</v>
      </c>
      <c r="B88" s="17">
        <v>103</v>
      </c>
      <c r="C88" s="26">
        <v>45758</v>
      </c>
      <c r="D88" s="20">
        <v>0.71527777777777779</v>
      </c>
      <c r="E88" s="20">
        <v>0.76041666666666663</v>
      </c>
      <c r="F88" s="20">
        <v>2.4305555555555556E-2</v>
      </c>
      <c r="G88" t="s">
        <v>143</v>
      </c>
      <c r="H8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8" s="27" t="str">
        <f>INDEX(title_interventions[],MATCH(interventions[[#This Row],[title_intervention]],title_interventions[interventions],0),3)</f>
        <v>A16.12.004.009</v>
      </c>
      <c r="J88" s="10" t="s">
        <v>160</v>
      </c>
      <c r="K88" s="10" t="s">
        <v>193</v>
      </c>
      <c r="L88" s="10" t="s">
        <v>203</v>
      </c>
      <c r="M88" s="10"/>
    </row>
    <row r="89" spans="1:13" x14ac:dyDescent="0.3">
      <c r="A89" s="14">
        <f t="shared" si="11"/>
        <v>88</v>
      </c>
      <c r="B89" s="17">
        <v>104</v>
      </c>
      <c r="C89" s="26">
        <v>45761</v>
      </c>
      <c r="D89" s="20">
        <v>0.59027777777777779</v>
      </c>
      <c r="E89" s="20">
        <v>0.64583333333333337</v>
      </c>
      <c r="F89" s="20">
        <v>4.1666666666666664E-2</v>
      </c>
      <c r="G89" t="s">
        <v>143</v>
      </c>
      <c r="H8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89" s="27" t="str">
        <f>INDEX(title_interventions[],MATCH(interventions[[#This Row],[title_intervention]],title_interventions[interventions],0),3)</f>
        <v>A16.12.004.009</v>
      </c>
      <c r="J89" s="10" t="s">
        <v>160</v>
      </c>
      <c r="K89" s="10" t="s">
        <v>193</v>
      </c>
      <c r="L89" s="10" t="s">
        <v>201</v>
      </c>
      <c r="M89" s="10"/>
    </row>
    <row r="90" spans="1:13" x14ac:dyDescent="0.3">
      <c r="A90" s="14">
        <f t="shared" si="11"/>
        <v>89</v>
      </c>
      <c r="B90" s="17">
        <v>105</v>
      </c>
      <c r="C90" s="26">
        <v>45761</v>
      </c>
      <c r="D90" s="20">
        <v>0.85416666666666663</v>
      </c>
      <c r="E90" s="20">
        <v>0.88888888888888884</v>
      </c>
      <c r="F90" s="20">
        <v>2.5694444444444447E-2</v>
      </c>
      <c r="G90" t="s">
        <v>143</v>
      </c>
      <c r="H9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0" s="27" t="str">
        <f>INDEX(title_interventions[],MATCH(interventions[[#This Row],[title_intervention]],title_interventions[interventions],0),3)</f>
        <v>A16.12.004.009</v>
      </c>
      <c r="J90" s="10" t="s">
        <v>160</v>
      </c>
      <c r="K90" s="10" t="s">
        <v>193</v>
      </c>
      <c r="L90" s="10" t="s">
        <v>201</v>
      </c>
      <c r="M90" s="10"/>
    </row>
    <row r="91" spans="1:13" x14ac:dyDescent="0.3">
      <c r="A91" s="14">
        <f t="shared" si="11"/>
        <v>90</v>
      </c>
      <c r="B91" s="17">
        <v>106</v>
      </c>
      <c r="C91" s="26">
        <v>45762</v>
      </c>
      <c r="D91" s="20">
        <v>6.5972222222222224E-2</v>
      </c>
      <c r="E91" s="20">
        <v>0.1076388888888889</v>
      </c>
      <c r="F91" s="20">
        <v>2.2916666666666669E-2</v>
      </c>
      <c r="G91" t="s">
        <v>143</v>
      </c>
      <c r="H9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1" s="27" t="str">
        <f>INDEX(title_interventions[],MATCH(interventions[[#This Row],[title_intervention]],title_interventions[interventions],0),3)</f>
        <v>A16.12.004.009</v>
      </c>
      <c r="J91" s="10" t="s">
        <v>161</v>
      </c>
      <c r="K91" s="10" t="s">
        <v>193</v>
      </c>
      <c r="L91" s="10" t="s">
        <v>201</v>
      </c>
      <c r="M91" s="10"/>
    </row>
    <row r="92" spans="1:13" x14ac:dyDescent="0.3">
      <c r="A92" s="14">
        <f t="shared" si="11"/>
        <v>91</v>
      </c>
      <c r="B92" s="17">
        <v>107</v>
      </c>
      <c r="C92" s="26">
        <v>45765</v>
      </c>
      <c r="D92" s="20">
        <v>0.59027777777777779</v>
      </c>
      <c r="E92" s="20">
        <v>0.65625</v>
      </c>
      <c r="F92" s="20">
        <v>5.486111111111111E-2</v>
      </c>
      <c r="G92" t="s">
        <v>143</v>
      </c>
      <c r="H9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2" s="27" t="str">
        <f>INDEX(title_interventions[],MATCH(interventions[[#This Row],[title_intervention]],title_interventions[interventions],0),3)</f>
        <v>A16.12.004.009</v>
      </c>
      <c r="J92" s="10" t="s">
        <v>160</v>
      </c>
      <c r="K92" s="10" t="s">
        <v>193</v>
      </c>
      <c r="L92" s="10" t="s">
        <v>196</v>
      </c>
      <c r="M92" s="10"/>
    </row>
    <row r="93" spans="1:13" x14ac:dyDescent="0.3">
      <c r="A93" s="14">
        <f t="shared" ref="A93:A100" si="12">ROW(A93)-1</f>
        <v>92</v>
      </c>
      <c r="B93" s="17">
        <v>109</v>
      </c>
      <c r="C93" s="26">
        <v>45768</v>
      </c>
      <c r="D93" s="20">
        <v>0.70138888888888884</v>
      </c>
      <c r="E93" s="20">
        <v>0.79166666666666663</v>
      </c>
      <c r="F93" s="20">
        <v>6.805555555555555E-2</v>
      </c>
      <c r="G93" t="s">
        <v>143</v>
      </c>
      <c r="H93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3" s="27" t="str">
        <f>INDEX(title_interventions[],MATCH(interventions[[#This Row],[title_intervention]],title_interventions[interventions],0),3)</f>
        <v>A16.12.004.009</v>
      </c>
      <c r="J93" s="10" t="s">
        <v>160</v>
      </c>
      <c r="K93" s="10" t="s">
        <v>193</v>
      </c>
      <c r="L93" s="10" t="s">
        <v>206</v>
      </c>
      <c r="M93" s="10"/>
    </row>
    <row r="94" spans="1:13" x14ac:dyDescent="0.3">
      <c r="A94" s="14">
        <f t="shared" si="12"/>
        <v>93</v>
      </c>
      <c r="B94" s="17">
        <v>110</v>
      </c>
      <c r="C94" s="26">
        <v>45768</v>
      </c>
      <c r="D94" s="20">
        <v>0.86111111111111116</v>
      </c>
      <c r="E94" s="20">
        <v>0.91666666666666663</v>
      </c>
      <c r="F94" s="20">
        <v>3.7499999999999999E-2</v>
      </c>
      <c r="G94" t="s">
        <v>143</v>
      </c>
      <c r="H9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4" s="27" t="str">
        <f>INDEX(title_interventions[],MATCH(interventions[[#This Row],[title_intervention]],title_interventions[interventions],0),3)</f>
        <v>A16.12.004.009</v>
      </c>
      <c r="J94" s="10" t="s">
        <v>160</v>
      </c>
      <c r="K94" s="10" t="s">
        <v>193</v>
      </c>
      <c r="L94" s="10" t="s">
        <v>206</v>
      </c>
      <c r="M94" s="10"/>
    </row>
    <row r="95" spans="1:13" x14ac:dyDescent="0.3">
      <c r="A95" s="14">
        <f t="shared" si="12"/>
        <v>94</v>
      </c>
      <c r="B95" s="17">
        <v>111</v>
      </c>
      <c r="C95" s="26">
        <v>45771</v>
      </c>
      <c r="D95" s="20">
        <v>0.4375</v>
      </c>
      <c r="E95" s="20">
        <v>0.52083333333333337</v>
      </c>
      <c r="F95" s="20">
        <v>4.3750000000000004E-2</v>
      </c>
      <c r="G95" t="s">
        <v>143</v>
      </c>
      <c r="H9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5" s="27" t="str">
        <f>INDEX(title_interventions[],MATCH(interventions[[#This Row],[title_intervention]],title_interventions[interventions],0),3)</f>
        <v>A16.12.004.009</v>
      </c>
      <c r="J95" s="10" t="s">
        <v>160</v>
      </c>
      <c r="K95" s="10" t="s">
        <v>193</v>
      </c>
      <c r="L95" s="10" t="s">
        <v>195</v>
      </c>
      <c r="M95" s="10"/>
    </row>
    <row r="96" spans="1:13" x14ac:dyDescent="0.3">
      <c r="A96" s="14">
        <f t="shared" si="12"/>
        <v>95</v>
      </c>
      <c r="B96" s="17">
        <v>113</v>
      </c>
      <c r="C96" s="26">
        <v>45771</v>
      </c>
      <c r="D96" s="20">
        <v>0.71875</v>
      </c>
      <c r="E96" s="20">
        <v>0.76041666666666663</v>
      </c>
      <c r="F96" s="20">
        <v>2.7083333333333334E-2</v>
      </c>
      <c r="G96" t="s">
        <v>143</v>
      </c>
      <c r="H9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6" s="27" t="str">
        <f>INDEX(title_interventions[],MATCH(interventions[[#This Row],[title_intervention]],title_interventions[interventions],0),3)</f>
        <v>A16.12.004.009</v>
      </c>
      <c r="J96" s="10" t="s">
        <v>160</v>
      </c>
      <c r="K96" s="10" t="s">
        <v>193</v>
      </c>
      <c r="L96" s="10" t="s">
        <v>196</v>
      </c>
      <c r="M96" s="10"/>
    </row>
    <row r="97" spans="1:13" x14ac:dyDescent="0.3">
      <c r="A97" s="14">
        <f t="shared" si="12"/>
        <v>96</v>
      </c>
      <c r="B97" s="17">
        <v>114</v>
      </c>
      <c r="C97" s="26">
        <v>45772</v>
      </c>
      <c r="D97" s="20">
        <v>2.0833333333333332E-2</v>
      </c>
      <c r="E97" s="20">
        <v>0.10416666666666667</v>
      </c>
      <c r="F97" s="20">
        <v>7.0833333333333331E-2</v>
      </c>
      <c r="G97" t="s">
        <v>143</v>
      </c>
      <c r="H9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7" s="27" t="str">
        <f>INDEX(title_interventions[],MATCH(interventions[[#This Row],[title_intervention]],title_interventions[interventions],0),3)</f>
        <v>A16.12.004.009</v>
      </c>
      <c r="J97" s="10" t="s">
        <v>160</v>
      </c>
      <c r="K97" s="10" t="s">
        <v>193</v>
      </c>
      <c r="L97" s="10" t="s">
        <v>196</v>
      </c>
      <c r="M97" s="10"/>
    </row>
    <row r="98" spans="1:13" x14ac:dyDescent="0.3">
      <c r="A98" s="14">
        <f t="shared" si="12"/>
        <v>97</v>
      </c>
      <c r="B98" s="17">
        <v>115</v>
      </c>
      <c r="C98" s="26">
        <v>45774</v>
      </c>
      <c r="D98" s="20">
        <v>0.47916666666666669</v>
      </c>
      <c r="E98" s="20">
        <v>0.53472222222222221</v>
      </c>
      <c r="F98" s="20">
        <v>4.3750000000000004E-2</v>
      </c>
      <c r="G98" t="s">
        <v>143</v>
      </c>
      <c r="H9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8" s="27" t="str">
        <f>INDEX(title_interventions[],MATCH(interventions[[#This Row],[title_intervention]],title_interventions[interventions],0),3)</f>
        <v>A16.12.004.009</v>
      </c>
      <c r="J98" s="10" t="s">
        <v>160</v>
      </c>
      <c r="K98" s="10" t="s">
        <v>193</v>
      </c>
      <c r="L98" s="10" t="s">
        <v>203</v>
      </c>
      <c r="M98" s="10"/>
    </row>
    <row r="99" spans="1:13" x14ac:dyDescent="0.3">
      <c r="A99" s="14">
        <f t="shared" si="12"/>
        <v>98</v>
      </c>
      <c r="B99" s="17">
        <v>117</v>
      </c>
      <c r="C99" s="26">
        <v>45776</v>
      </c>
      <c r="D99" s="20">
        <v>0.61111111111111105</v>
      </c>
      <c r="E99" s="20">
        <v>0.64236111111111105</v>
      </c>
      <c r="F99" s="20">
        <v>1.9444444444444445E-2</v>
      </c>
      <c r="G99" t="s">
        <v>143</v>
      </c>
      <c r="H9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99" s="27" t="str">
        <f>INDEX(title_interventions[],MATCH(interventions[[#This Row],[title_intervention]],title_interventions[interventions],0),3)</f>
        <v>A16.12.004.009</v>
      </c>
      <c r="J99" s="10" t="s">
        <v>160</v>
      </c>
      <c r="K99" s="10" t="s">
        <v>193</v>
      </c>
      <c r="L99" s="10" t="s">
        <v>204</v>
      </c>
      <c r="M99" s="10"/>
    </row>
    <row r="100" spans="1:13" x14ac:dyDescent="0.3">
      <c r="A100" s="14">
        <f t="shared" si="12"/>
        <v>99</v>
      </c>
      <c r="B100" s="17">
        <v>118</v>
      </c>
      <c r="C100" s="26">
        <v>45776</v>
      </c>
      <c r="D100" s="20">
        <v>0.72222222222222221</v>
      </c>
      <c r="E100" s="20">
        <v>0.78125</v>
      </c>
      <c r="F100" s="20">
        <v>4.027777777777778E-2</v>
      </c>
      <c r="G100" t="s">
        <v>143</v>
      </c>
      <c r="H10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0" s="27" t="str">
        <f>INDEX(title_interventions[],MATCH(interventions[[#This Row],[title_intervention]],title_interventions[interventions],0),3)</f>
        <v>A16.12.004.009</v>
      </c>
      <c r="J100" s="10" t="s">
        <v>160</v>
      </c>
      <c r="K100" s="10" t="s">
        <v>193</v>
      </c>
      <c r="L100" s="10" t="s">
        <v>204</v>
      </c>
      <c r="M100" s="10"/>
    </row>
    <row r="101" spans="1:13" x14ac:dyDescent="0.3">
      <c r="A101" s="14">
        <f t="shared" ref="A101:A106" si="13">ROW(A101)-1</f>
        <v>100</v>
      </c>
      <c r="B101" s="17">
        <v>120</v>
      </c>
      <c r="C101" s="26">
        <v>45779</v>
      </c>
      <c r="D101" s="20">
        <v>0.5625</v>
      </c>
      <c r="E101" s="20">
        <v>0.60416666666666663</v>
      </c>
      <c r="F101" s="20">
        <v>2.2222222222222223E-2</v>
      </c>
      <c r="G101" t="s">
        <v>143</v>
      </c>
      <c r="H101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1" s="27" t="str">
        <f>INDEX(title_interventions[],MATCH(interventions[[#This Row],[title_intervention]],title_interventions[interventions],0),3)</f>
        <v>A16.12.004.009</v>
      </c>
      <c r="J101" s="10" t="s">
        <v>160</v>
      </c>
      <c r="K101" s="10" t="s">
        <v>193</v>
      </c>
      <c r="L101" s="10" t="s">
        <v>200</v>
      </c>
      <c r="M101" s="10"/>
    </row>
    <row r="102" spans="1:13" x14ac:dyDescent="0.3">
      <c r="A102" s="14">
        <f t="shared" si="13"/>
        <v>101</v>
      </c>
      <c r="B102" s="17">
        <v>121</v>
      </c>
      <c r="C102" s="26">
        <v>45784</v>
      </c>
      <c r="D102" s="20">
        <v>0.77083333333333337</v>
      </c>
      <c r="E102" s="20">
        <v>0.8125</v>
      </c>
      <c r="F102" s="20">
        <v>2.2916666666666669E-2</v>
      </c>
      <c r="G102" t="s">
        <v>143</v>
      </c>
      <c r="H102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2" s="27" t="str">
        <f>INDEX(title_interventions[],MATCH(interventions[[#This Row],[title_intervention]],title_interventions[interventions],0),3)</f>
        <v>A16.12.004.009</v>
      </c>
      <c r="J102" s="10" t="s">
        <v>160</v>
      </c>
      <c r="K102" s="10" t="s">
        <v>193</v>
      </c>
      <c r="L102" s="10" t="s">
        <v>206</v>
      </c>
      <c r="M102" s="10"/>
    </row>
    <row r="103" spans="1:13" x14ac:dyDescent="0.3">
      <c r="A103" s="14">
        <f t="shared" si="13"/>
        <v>102</v>
      </c>
      <c r="B103" s="17">
        <v>122</v>
      </c>
      <c r="C103" s="26">
        <v>45785</v>
      </c>
      <c r="D103" s="20">
        <v>9.0277777777777776E-2</v>
      </c>
      <c r="E103" s="20">
        <v>0.1423611111111111</v>
      </c>
      <c r="F103" s="20">
        <v>3.1944444444444449E-2</v>
      </c>
      <c r="G103" t="s">
        <v>140</v>
      </c>
      <c r="H103" s="10" t="str">
        <f>INDEX(title_interventions[],MATCH(interventions[[#This Row],[ABBR_interv]],title_interventions[abbreviation],0),1)</f>
        <v>Устранение тромба коронарной артерии. Тромбаспирация</v>
      </c>
      <c r="I103" s="27" t="str">
        <f>INDEX(title_interventions[],MATCH(interventions[[#This Row],[title_intervention]],title_interventions[interventions],0),3)</f>
        <v>A16.12.003</v>
      </c>
      <c r="J103" s="10" t="s">
        <v>162</v>
      </c>
      <c r="K103" s="10" t="s">
        <v>193</v>
      </c>
      <c r="L103" s="10" t="s">
        <v>206</v>
      </c>
      <c r="M103" s="10"/>
    </row>
    <row r="104" spans="1:13" x14ac:dyDescent="0.3">
      <c r="A104" s="14">
        <f t="shared" si="13"/>
        <v>103</v>
      </c>
      <c r="B104" s="17">
        <v>123</v>
      </c>
      <c r="C104" s="26">
        <v>45789</v>
      </c>
      <c r="D104" s="20">
        <v>0.6875</v>
      </c>
      <c r="E104" s="20">
        <v>0.70833333333333337</v>
      </c>
      <c r="F104" s="20">
        <v>4.1666666666666664E-2</v>
      </c>
      <c r="G104" t="s">
        <v>143</v>
      </c>
      <c r="H104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4" s="27" t="str">
        <f>INDEX(title_interventions[],MATCH(interventions[[#This Row],[title_intervention]],title_interventions[interventions],0),3)</f>
        <v>A16.12.004.009</v>
      </c>
      <c r="J104" s="10" t="s">
        <v>160</v>
      </c>
      <c r="K104" s="10" t="s">
        <v>193</v>
      </c>
      <c r="L104" s="10" t="s">
        <v>203</v>
      </c>
      <c r="M104" s="10"/>
    </row>
    <row r="105" spans="1:13" x14ac:dyDescent="0.3">
      <c r="A105" s="14">
        <f t="shared" si="13"/>
        <v>104</v>
      </c>
      <c r="B105" s="17">
        <v>124</v>
      </c>
      <c r="C105" s="26">
        <v>45789</v>
      </c>
      <c r="D105" s="20">
        <v>0.78125</v>
      </c>
      <c r="E105" s="20">
        <v>0.85416666666666663</v>
      </c>
      <c r="F105" s="20">
        <v>5.5555555555555552E-2</v>
      </c>
      <c r="G105" t="s">
        <v>143</v>
      </c>
      <c r="H105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5" s="27" t="str">
        <f>INDEX(title_interventions[],MATCH(interventions[[#This Row],[title_intervention]],title_interventions[interventions],0),3)</f>
        <v>A16.12.004.009</v>
      </c>
      <c r="J105" s="10" t="s">
        <v>160</v>
      </c>
      <c r="K105" s="10" t="s">
        <v>193</v>
      </c>
      <c r="L105" s="10" t="s">
        <v>203</v>
      </c>
      <c r="M105" s="10"/>
    </row>
    <row r="106" spans="1:13" x14ac:dyDescent="0.3">
      <c r="A106" s="14">
        <f t="shared" si="13"/>
        <v>105</v>
      </c>
      <c r="B106" s="17">
        <v>126</v>
      </c>
      <c r="C106" s="26">
        <v>45792</v>
      </c>
      <c r="D106" s="20">
        <v>0.72916666666666663</v>
      </c>
      <c r="E106" s="20">
        <v>0.78472222222222221</v>
      </c>
      <c r="F106" s="20">
        <v>4.027777777777778E-2</v>
      </c>
      <c r="G106" t="s">
        <v>143</v>
      </c>
      <c r="H106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6" s="27" t="str">
        <f>INDEX(title_interventions[],MATCH(interventions[[#This Row],[title_intervention]],title_interventions[interventions],0),3)</f>
        <v>A16.12.004.009</v>
      </c>
      <c r="J106" s="10" t="s">
        <v>160</v>
      </c>
      <c r="K106" s="10" t="s">
        <v>193</v>
      </c>
      <c r="L106" s="10" t="s">
        <v>198</v>
      </c>
      <c r="M106" s="10"/>
    </row>
    <row r="107" spans="1:13" x14ac:dyDescent="0.3">
      <c r="A107" s="14">
        <f>ROW(A107)-1</f>
        <v>106</v>
      </c>
      <c r="B107" s="17">
        <v>127</v>
      </c>
      <c r="C107" s="26">
        <v>45792</v>
      </c>
      <c r="D107" s="20">
        <v>0.88194444444444453</v>
      </c>
      <c r="E107" s="20">
        <v>0.9375</v>
      </c>
      <c r="F107" s="20">
        <v>3.888888888888889E-2</v>
      </c>
      <c r="G107" t="s">
        <v>143</v>
      </c>
      <c r="H107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7" s="27" t="str">
        <f>INDEX(title_interventions[],MATCH(interventions[[#This Row],[title_intervention]],title_interventions[interventions],0),3)</f>
        <v>A16.12.004.009</v>
      </c>
      <c r="J107" s="10" t="s">
        <v>160</v>
      </c>
      <c r="K107" s="10" t="s">
        <v>193</v>
      </c>
      <c r="L107" s="10" t="s">
        <v>198</v>
      </c>
      <c r="M107" s="10"/>
    </row>
    <row r="108" spans="1:13" x14ac:dyDescent="0.3">
      <c r="A108" s="14">
        <f>ROW(A108)-1</f>
        <v>107</v>
      </c>
      <c r="B108" s="17">
        <v>128</v>
      </c>
      <c r="C108" s="26">
        <v>45810</v>
      </c>
      <c r="D108" s="20">
        <v>0.4548611111111111</v>
      </c>
      <c r="E108" s="20">
        <v>0.52083333333333337</v>
      </c>
      <c r="F108" s="20">
        <v>3.1944444444444449E-2</v>
      </c>
      <c r="G108" t="s">
        <v>143</v>
      </c>
      <c r="H108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8" s="27" t="str">
        <f>INDEX(title_interventions[],MATCH(interventions[[#This Row],[title_intervention]],title_interventions[interventions],0),3)</f>
        <v>A16.12.004.009</v>
      </c>
      <c r="J108" s="10" t="s">
        <v>160</v>
      </c>
      <c r="K108" s="10" t="s">
        <v>193</v>
      </c>
      <c r="L108" s="10" t="s">
        <v>201</v>
      </c>
      <c r="M108" s="10"/>
    </row>
    <row r="109" spans="1:13" x14ac:dyDescent="0.3">
      <c r="A109" s="14">
        <f>ROW(A109)-1</f>
        <v>108</v>
      </c>
      <c r="B109" s="17">
        <v>129</v>
      </c>
      <c r="C109" s="26">
        <v>45810</v>
      </c>
      <c r="D109" s="20">
        <v>0.64236111111111105</v>
      </c>
      <c r="E109" s="20">
        <v>0.69444444444444453</v>
      </c>
      <c r="F109" s="20">
        <v>3.0555555555555555E-2</v>
      </c>
      <c r="G109" t="s">
        <v>143</v>
      </c>
      <c r="H109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09" s="27" t="str">
        <f>INDEX(title_interventions[],MATCH(interventions[[#This Row],[title_intervention]],title_interventions[interventions],0),3)</f>
        <v>A16.12.004.009</v>
      </c>
      <c r="J109" s="10" t="s">
        <v>160</v>
      </c>
      <c r="K109" s="10" t="s">
        <v>193</v>
      </c>
      <c r="L109" s="10" t="s">
        <v>203</v>
      </c>
      <c r="M109" s="10"/>
    </row>
    <row r="110" spans="1:13" x14ac:dyDescent="0.3">
      <c r="A110" s="14">
        <f>ROW(A110)-1</f>
        <v>109</v>
      </c>
      <c r="B110" s="17">
        <v>130</v>
      </c>
      <c r="C110" s="26">
        <v>45811</v>
      </c>
      <c r="D110" s="20">
        <v>9.0277777777777776E-2</v>
      </c>
      <c r="E110" s="20">
        <v>0.1388888888888889</v>
      </c>
      <c r="F110" s="20">
        <v>3.2638888888888891E-2</v>
      </c>
      <c r="G110" t="s">
        <v>143</v>
      </c>
      <c r="H110" s="10" t="str">
        <f>INDEX(title_interventions[],MATCH(interventions[[#This Row],[ABBR_interv]],title_interventions[abbreviation],0),1)</f>
        <v>Транслюминальная баллонная ангиопластика и стентирование коронарных артерий</v>
      </c>
      <c r="I110" s="27" t="str">
        <f>INDEX(title_interventions[],MATCH(interventions[[#This Row],[title_intervention]],title_interventions[interventions],0),3)</f>
        <v>A16.12.004.009</v>
      </c>
      <c r="J110" s="10" t="s">
        <v>160</v>
      </c>
      <c r="K110" s="10" t="s">
        <v>193</v>
      </c>
      <c r="L110" s="10" t="s">
        <v>203</v>
      </c>
      <c r="M110" s="10"/>
    </row>
  </sheetData>
  <phoneticPr fontId="3" type="noConversion"/>
  <dataValidations count="4">
    <dataValidation type="list" allowBlank="1" showInputMessage="1" showErrorMessage="1" sqref="J2:J110" xr:uid="{948BE91D-8F54-4E85-832E-FE699544B269}">
      <formula1>INDIRECT("access[access]")</formula1>
    </dataValidation>
    <dataValidation type="list" allowBlank="1" showInputMessage="1" showErrorMessage="1" sqref="K2:K110" xr:uid="{6A68BD05-C7A3-4A1D-889E-E2C82BCB178D}">
      <formula1>INDIRECT("surgeon[surgeon]")</formula1>
    </dataValidation>
    <dataValidation type="list" allowBlank="1" showInputMessage="1" showErrorMessage="1" sqref="L2:L110" xr:uid="{83989852-D9DB-46BF-AE12-656F4F0BF4CA}">
      <formula1>INDIRECT("nurse[nurse]")</formula1>
    </dataValidation>
    <dataValidation type="list" allowBlank="1" showInputMessage="1" showErrorMessage="1" sqref="G2:G110" xr:uid="{BFC3F804-817A-47FC-8E5C-14904DE90CBA}">
      <formula1>INDIRECT("title_interventions[abbreviation]")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C3592-4353-4F41-978D-2A4C0DC70ABA}">
  <sheetPr codeName="Лист4">
    <tabColor rgb="FFC00000"/>
  </sheetPr>
  <dimension ref="A1:R116"/>
  <sheetViews>
    <sheetView zoomScale="80" zoomScaleNormal="80" workbookViewId="0">
      <pane ySplit="1" topLeftCell="A82" activePane="bottomLeft" state="frozen"/>
      <selection pane="bottomLeft" activeCell="J116" sqref="J116"/>
    </sheetView>
  </sheetViews>
  <sheetFormatPr defaultRowHeight="14.4" x14ac:dyDescent="0.3"/>
  <cols>
    <col min="1" max="1" width="10.5546875" bestFit="1" customWidth="1"/>
    <col min="2" max="2" width="14.5546875" bestFit="1" customWidth="1"/>
    <col min="3" max="3" width="13.21875" bestFit="1" customWidth="1"/>
    <col min="4" max="4" width="10.5546875" bestFit="1" customWidth="1"/>
    <col min="5" max="5" width="12.44140625" bestFit="1" customWidth="1"/>
    <col min="6" max="6" width="4.33203125" bestFit="1" customWidth="1"/>
    <col min="7" max="7" width="7" bestFit="1" customWidth="1"/>
    <col min="8" max="8" width="6.88671875" bestFit="1" customWidth="1"/>
    <col min="9" max="9" width="6.77734375" bestFit="1" customWidth="1"/>
    <col min="10" max="10" width="10.77734375" customWidth="1"/>
    <col min="11" max="12" width="3" customWidth="1"/>
    <col min="13" max="13" width="14.5546875" bestFit="1" customWidth="1"/>
    <col min="14" max="14" width="11.88671875" bestFit="1" customWidth="1"/>
    <col min="15" max="15" width="10.21875" bestFit="1" customWidth="1"/>
    <col min="16" max="16" width="8" bestFit="1" customWidth="1"/>
    <col min="17" max="17" width="11.5546875" bestFit="1" customWidth="1"/>
    <col min="18" max="18" width="37.21875" bestFit="1" customWidth="1"/>
  </cols>
  <sheetData>
    <row r="1" spans="1:18" x14ac:dyDescent="0.3">
      <c r="A1" s="3" t="s">
        <v>285</v>
      </c>
      <c r="B1" t="s">
        <v>275</v>
      </c>
      <c r="C1" t="s">
        <v>276</v>
      </c>
      <c r="D1" t="s">
        <v>135</v>
      </c>
      <c r="E1" t="s">
        <v>229</v>
      </c>
      <c r="F1" t="s">
        <v>153</v>
      </c>
      <c r="G1" t="s">
        <v>237</v>
      </c>
      <c r="H1" t="s">
        <v>238</v>
      </c>
      <c r="I1" t="s">
        <v>136</v>
      </c>
      <c r="J1" t="s">
        <v>137</v>
      </c>
      <c r="M1" s="1" t="s">
        <v>6</v>
      </c>
      <c r="N1" s="1" t="s">
        <v>12</v>
      </c>
      <c r="O1" s="1" t="s">
        <v>13</v>
      </c>
      <c r="P1" s="1" t="s">
        <v>26</v>
      </c>
      <c r="Q1" s="1" t="str">
        <f>LOWER("PRIMARY_KEY")</f>
        <v>primary_key</v>
      </c>
      <c r="R1" s="1" t="s">
        <v>7</v>
      </c>
    </row>
    <row r="2" spans="1:18" x14ac:dyDescent="0.3">
      <c r="A2" s="3">
        <f t="shared" ref="A2:A3" si="0">ROW(A2)-1</f>
        <v>1</v>
      </c>
      <c r="B2" s="3">
        <v>1</v>
      </c>
      <c r="C2" s="16">
        <v>0</v>
      </c>
      <c r="D2" t="s">
        <v>208</v>
      </c>
      <c r="E2" t="s">
        <v>255</v>
      </c>
      <c r="F2" s="21">
        <v>0</v>
      </c>
      <c r="G2" s="21">
        <v>3</v>
      </c>
      <c r="H2" s="21">
        <v>3</v>
      </c>
      <c r="I2" s="21">
        <v>3</v>
      </c>
      <c r="J2" t="s">
        <v>156</v>
      </c>
      <c r="M2" t="str" cm="1">
        <f t="array" ref="M2:M11">TRANSPOSE(A1:J1)</f>
        <v>location_id</v>
      </c>
      <c r="N2" t="s">
        <v>14</v>
      </c>
      <c r="O2" t="s">
        <v>245</v>
      </c>
      <c r="P2" t="s">
        <v>27</v>
      </c>
      <c r="Q2" t="s">
        <v>27</v>
      </c>
      <c r="R2" t="s">
        <v>234</v>
      </c>
    </row>
    <row r="3" spans="1:18" x14ac:dyDescent="0.3">
      <c r="A3" s="3">
        <f t="shared" si="0"/>
        <v>2</v>
      </c>
      <c r="B3" s="3">
        <v>2</v>
      </c>
      <c r="C3" s="16">
        <v>0</v>
      </c>
      <c r="D3" t="s">
        <v>269</v>
      </c>
      <c r="E3" t="s">
        <v>255</v>
      </c>
      <c r="F3" s="21">
        <v>0</v>
      </c>
      <c r="G3" s="21">
        <v>3</v>
      </c>
      <c r="H3" s="21">
        <v>3</v>
      </c>
      <c r="I3" s="21">
        <v>1</v>
      </c>
      <c r="J3" t="s">
        <v>156</v>
      </c>
      <c r="M3" t="str">
        <v>intervention_id</v>
      </c>
      <c r="N3" t="s">
        <v>172</v>
      </c>
      <c r="O3" t="s">
        <v>9</v>
      </c>
      <c r="P3" t="s">
        <v>27</v>
      </c>
      <c r="Q3" t="s">
        <v>28</v>
      </c>
      <c r="R3" t="s">
        <v>231</v>
      </c>
    </row>
    <row r="4" spans="1:18" x14ac:dyDescent="0.3">
      <c r="A4" s="14">
        <f>ROW(A4)-1</f>
        <v>3</v>
      </c>
      <c r="B4" s="3">
        <v>3</v>
      </c>
      <c r="C4" s="16">
        <v>0</v>
      </c>
      <c r="D4" t="s">
        <v>209</v>
      </c>
      <c r="E4" t="s">
        <v>255</v>
      </c>
      <c r="F4" s="21">
        <v>1</v>
      </c>
      <c r="G4" s="21">
        <v>2</v>
      </c>
      <c r="H4" s="21">
        <v>3</v>
      </c>
      <c r="I4" s="21">
        <v>1</v>
      </c>
      <c r="J4" t="s">
        <v>156</v>
      </c>
      <c r="M4" t="str">
        <v>rec_tion_time</v>
      </c>
      <c r="N4" t="s">
        <v>256</v>
      </c>
      <c r="O4" t="s">
        <v>256</v>
      </c>
      <c r="P4" t="s">
        <v>27</v>
      </c>
      <c r="Q4" t="s">
        <v>28</v>
      </c>
      <c r="R4" t="s">
        <v>455</v>
      </c>
    </row>
    <row r="5" spans="1:18" x14ac:dyDescent="0.3">
      <c r="A5" s="14">
        <f>ROW(A5)-1</f>
        <v>4</v>
      </c>
      <c r="B5" s="3">
        <v>4</v>
      </c>
      <c r="C5" s="16">
        <v>0.52986111111111112</v>
      </c>
      <c r="D5" t="s">
        <v>208</v>
      </c>
      <c r="E5" t="s">
        <v>255</v>
      </c>
      <c r="F5" s="21">
        <v>1</v>
      </c>
      <c r="G5" s="21">
        <v>0</v>
      </c>
      <c r="H5" s="21">
        <v>3</v>
      </c>
      <c r="I5" s="21">
        <v>1</v>
      </c>
      <c r="J5" t="s">
        <v>156</v>
      </c>
      <c r="M5" t="str">
        <v>sten_loc</v>
      </c>
      <c r="N5" t="s">
        <v>14</v>
      </c>
      <c r="O5" t="s">
        <v>245</v>
      </c>
      <c r="P5" t="s">
        <v>27</v>
      </c>
      <c r="Q5" t="s">
        <v>28</v>
      </c>
      <c r="R5" t="s">
        <v>234</v>
      </c>
    </row>
    <row r="6" spans="1:18" x14ac:dyDescent="0.3">
      <c r="A6" s="14">
        <v>5</v>
      </c>
      <c r="B6" s="3">
        <f>ROW(B6)-1</f>
        <v>5</v>
      </c>
      <c r="C6" s="16">
        <v>0.54722222222222217</v>
      </c>
      <c r="D6" t="s">
        <v>207</v>
      </c>
      <c r="E6" t="s">
        <v>255</v>
      </c>
      <c r="F6" s="21">
        <v>2</v>
      </c>
      <c r="G6" s="21">
        <v>0</v>
      </c>
      <c r="H6" s="21">
        <v>3</v>
      </c>
      <c r="I6" s="21">
        <v>1</v>
      </c>
      <c r="J6" t="s">
        <v>157</v>
      </c>
      <c r="M6" t="str">
        <v>method</v>
      </c>
      <c r="N6" t="s">
        <v>8</v>
      </c>
      <c r="O6" t="s">
        <v>15</v>
      </c>
      <c r="P6" t="s">
        <v>27</v>
      </c>
      <c r="Q6" t="s">
        <v>28</v>
      </c>
      <c r="R6" t="s">
        <v>235</v>
      </c>
    </row>
    <row r="7" spans="1:18" x14ac:dyDescent="0.3">
      <c r="A7" s="14">
        <f t="shared" ref="A7:A12" si="1">ROW(A7)-1</f>
        <v>6</v>
      </c>
      <c r="B7" s="3">
        <v>6</v>
      </c>
      <c r="C7" s="16">
        <v>0.80625000000000002</v>
      </c>
      <c r="D7" t="s">
        <v>207</v>
      </c>
      <c r="E7" t="s">
        <v>255</v>
      </c>
      <c r="F7" s="21">
        <v>0</v>
      </c>
      <c r="G7" s="21">
        <v>3</v>
      </c>
      <c r="H7" s="21">
        <v>3</v>
      </c>
      <c r="I7" s="21">
        <v>2</v>
      </c>
      <c r="J7" t="s">
        <v>156</v>
      </c>
      <c r="M7" t="str">
        <v>TTG</v>
      </c>
      <c r="N7" t="s">
        <v>8</v>
      </c>
      <c r="O7" t="s">
        <v>15</v>
      </c>
      <c r="P7" t="s">
        <v>27</v>
      </c>
      <c r="Q7" t="s">
        <v>28</v>
      </c>
      <c r="R7" t="s">
        <v>236</v>
      </c>
    </row>
    <row r="8" spans="1:18" x14ac:dyDescent="0.3">
      <c r="A8" s="14">
        <f t="shared" si="1"/>
        <v>7</v>
      </c>
      <c r="B8" s="3">
        <v>7</v>
      </c>
      <c r="C8" s="16">
        <v>0</v>
      </c>
      <c r="D8" t="s">
        <v>208</v>
      </c>
      <c r="E8" t="s">
        <v>272</v>
      </c>
      <c r="F8" s="21">
        <v>0</v>
      </c>
      <c r="G8" s="21">
        <v>3</v>
      </c>
      <c r="H8" s="21">
        <v>3</v>
      </c>
      <c r="I8" s="21">
        <v>2</v>
      </c>
      <c r="J8" t="s">
        <v>156</v>
      </c>
      <c r="M8" t="str">
        <v>a_TIMI</v>
      </c>
      <c r="N8" t="s">
        <v>8</v>
      </c>
      <c r="O8" t="s">
        <v>15</v>
      </c>
      <c r="P8" t="s">
        <v>27</v>
      </c>
      <c r="Q8" t="s">
        <v>28</v>
      </c>
      <c r="R8" t="s">
        <v>239</v>
      </c>
    </row>
    <row r="9" spans="1:18" x14ac:dyDescent="0.3">
      <c r="A9" s="14">
        <f t="shared" si="1"/>
        <v>8</v>
      </c>
      <c r="B9" s="3">
        <v>8</v>
      </c>
      <c r="C9" s="16">
        <v>0</v>
      </c>
      <c r="D9" t="s">
        <v>214</v>
      </c>
      <c r="E9" t="s">
        <v>255</v>
      </c>
      <c r="F9" s="21">
        <v>2</v>
      </c>
      <c r="G9" s="21">
        <v>0</v>
      </c>
      <c r="H9" s="21">
        <v>3</v>
      </c>
      <c r="I9" s="21">
        <v>1</v>
      </c>
      <c r="J9" t="s">
        <v>156</v>
      </c>
      <c r="M9" t="str">
        <v>b_TIMI</v>
      </c>
      <c r="N9" t="s">
        <v>8</v>
      </c>
      <c r="O9" t="s">
        <v>15</v>
      </c>
      <c r="P9" t="s">
        <v>27</v>
      </c>
      <c r="Q9" t="s">
        <v>28</v>
      </c>
      <c r="R9" t="s">
        <v>240</v>
      </c>
    </row>
    <row r="10" spans="1:18" x14ac:dyDescent="0.3">
      <c r="A10" s="14">
        <f t="shared" si="1"/>
        <v>9</v>
      </c>
      <c r="B10" s="3">
        <v>9</v>
      </c>
      <c r="C10" s="16">
        <v>0</v>
      </c>
      <c r="D10" t="s">
        <v>208</v>
      </c>
      <c r="E10" t="s">
        <v>255</v>
      </c>
      <c r="F10" s="21">
        <v>0</v>
      </c>
      <c r="G10" s="21">
        <v>3</v>
      </c>
      <c r="H10" s="21">
        <v>3</v>
      </c>
      <c r="I10" s="21">
        <v>2</v>
      </c>
      <c r="J10" t="s">
        <v>156</v>
      </c>
      <c r="M10" t="str">
        <v>n_sten</v>
      </c>
      <c r="N10" t="s">
        <v>8</v>
      </c>
      <c r="O10" t="s">
        <v>15</v>
      </c>
      <c r="P10" t="s">
        <v>27</v>
      </c>
      <c r="Q10" t="s">
        <v>28</v>
      </c>
      <c r="R10" t="s">
        <v>241</v>
      </c>
    </row>
    <row r="11" spans="1:18" x14ac:dyDescent="0.3">
      <c r="A11" s="14">
        <f t="shared" si="1"/>
        <v>10</v>
      </c>
      <c r="B11" s="3">
        <v>10</v>
      </c>
      <c r="C11" s="16">
        <v>0</v>
      </c>
      <c r="D11" t="s">
        <v>207</v>
      </c>
      <c r="E11" t="s">
        <v>255</v>
      </c>
      <c r="F11" s="21">
        <v>1</v>
      </c>
      <c r="G11" s="21">
        <v>3</v>
      </c>
      <c r="H11" s="21">
        <v>3</v>
      </c>
      <c r="I11" s="21">
        <v>1</v>
      </c>
      <c r="J11" t="s">
        <v>156</v>
      </c>
      <c r="M11" t="str">
        <v>result</v>
      </c>
      <c r="N11" t="s">
        <v>14</v>
      </c>
      <c r="O11" t="s">
        <v>11</v>
      </c>
      <c r="P11" t="s">
        <v>27</v>
      </c>
      <c r="Q11" t="s">
        <v>28</v>
      </c>
      <c r="R11" t="s">
        <v>242</v>
      </c>
    </row>
    <row r="12" spans="1:18" x14ac:dyDescent="0.3">
      <c r="A12" s="14">
        <f t="shared" si="1"/>
        <v>11</v>
      </c>
      <c r="B12" s="3">
        <v>11</v>
      </c>
      <c r="C12" s="16">
        <v>0</v>
      </c>
      <c r="D12" t="s">
        <v>209</v>
      </c>
      <c r="E12" t="s">
        <v>255</v>
      </c>
      <c r="F12" s="21">
        <v>1</v>
      </c>
      <c r="G12" s="21">
        <v>3</v>
      </c>
      <c r="H12" s="21">
        <v>3</v>
      </c>
      <c r="I12" s="21">
        <v>1</v>
      </c>
      <c r="J12" t="s">
        <v>156</v>
      </c>
    </row>
    <row r="13" spans="1:18" x14ac:dyDescent="0.3">
      <c r="A13" s="14">
        <f t="shared" ref="A13:A18" si="2">ROW(A13)-1</f>
        <v>12</v>
      </c>
      <c r="B13" s="3">
        <v>12</v>
      </c>
      <c r="C13" s="16">
        <v>0.10208333333333335</v>
      </c>
      <c r="D13" t="s">
        <v>207</v>
      </c>
      <c r="E13" t="s">
        <v>255</v>
      </c>
      <c r="F13" s="21">
        <v>2</v>
      </c>
      <c r="G13" s="21">
        <v>0</v>
      </c>
      <c r="H13" s="21">
        <v>3</v>
      </c>
      <c r="I13" s="21">
        <v>1</v>
      </c>
      <c r="J13" t="s">
        <v>156</v>
      </c>
    </row>
    <row r="14" spans="1:18" x14ac:dyDescent="0.3">
      <c r="A14" s="14">
        <f t="shared" si="2"/>
        <v>13</v>
      </c>
      <c r="B14" s="3">
        <v>13</v>
      </c>
      <c r="C14" s="16">
        <v>0.71180555555555547</v>
      </c>
      <c r="D14" t="s">
        <v>208</v>
      </c>
      <c r="E14" t="s">
        <v>255</v>
      </c>
      <c r="F14" s="21">
        <v>1</v>
      </c>
      <c r="G14" s="21">
        <v>0</v>
      </c>
      <c r="H14" s="21">
        <v>3</v>
      </c>
      <c r="I14" s="21">
        <v>2</v>
      </c>
      <c r="J14" t="s">
        <v>156</v>
      </c>
    </row>
    <row r="15" spans="1:18" x14ac:dyDescent="0.3">
      <c r="A15" s="14">
        <f t="shared" si="2"/>
        <v>14</v>
      </c>
      <c r="B15" s="3">
        <v>14</v>
      </c>
      <c r="C15" s="16">
        <v>0</v>
      </c>
      <c r="D15" t="s">
        <v>207</v>
      </c>
      <c r="E15" t="s">
        <v>272</v>
      </c>
      <c r="F15" s="21">
        <v>1</v>
      </c>
      <c r="G15" s="21">
        <v>3</v>
      </c>
      <c r="H15" s="21">
        <v>3</v>
      </c>
      <c r="I15" s="21">
        <v>1</v>
      </c>
      <c r="J15" t="s">
        <v>156</v>
      </c>
    </row>
    <row r="16" spans="1:18" x14ac:dyDescent="0.3">
      <c r="A16" s="14">
        <f t="shared" si="2"/>
        <v>15</v>
      </c>
      <c r="B16" s="3">
        <v>15</v>
      </c>
      <c r="C16" s="16">
        <v>0</v>
      </c>
      <c r="D16" t="s">
        <v>209</v>
      </c>
      <c r="E16" t="s">
        <v>255</v>
      </c>
      <c r="F16" s="21">
        <v>0</v>
      </c>
      <c r="G16" s="21">
        <v>3</v>
      </c>
      <c r="H16" s="21">
        <v>3</v>
      </c>
      <c r="I16" s="21">
        <v>1</v>
      </c>
      <c r="J16" t="s">
        <v>156</v>
      </c>
    </row>
    <row r="17" spans="1:10" x14ac:dyDescent="0.3">
      <c r="A17" s="14">
        <f t="shared" si="2"/>
        <v>16</v>
      </c>
      <c r="B17" s="3">
        <v>16</v>
      </c>
      <c r="C17" s="16">
        <v>0</v>
      </c>
      <c r="D17" t="s">
        <v>214</v>
      </c>
      <c r="E17" t="s">
        <v>273</v>
      </c>
      <c r="F17" s="21">
        <v>0</v>
      </c>
      <c r="G17" s="21">
        <v>3</v>
      </c>
      <c r="H17" s="21">
        <v>3</v>
      </c>
      <c r="I17" s="21">
        <v>1</v>
      </c>
      <c r="J17" t="s">
        <v>156</v>
      </c>
    </row>
    <row r="18" spans="1:10" x14ac:dyDescent="0.3">
      <c r="A18" s="14">
        <f t="shared" si="2"/>
        <v>17</v>
      </c>
      <c r="B18" s="3">
        <v>17</v>
      </c>
      <c r="C18" s="16">
        <v>0.77569444444444446</v>
      </c>
      <c r="D18" t="s">
        <v>208</v>
      </c>
      <c r="E18" t="s">
        <v>255</v>
      </c>
      <c r="F18" s="21">
        <v>3</v>
      </c>
      <c r="G18" s="21">
        <v>0</v>
      </c>
      <c r="H18" s="21">
        <v>3</v>
      </c>
      <c r="I18" s="21">
        <v>1</v>
      </c>
      <c r="J18" t="s">
        <v>156</v>
      </c>
    </row>
    <row r="19" spans="1:10" x14ac:dyDescent="0.3">
      <c r="A19" s="14">
        <f t="shared" ref="A19:A24" si="3">ROW(A19)-1</f>
        <v>18</v>
      </c>
      <c r="B19" s="3">
        <v>18</v>
      </c>
      <c r="C19" s="16">
        <v>0.88263888888888886</v>
      </c>
      <c r="D19" t="s">
        <v>207</v>
      </c>
      <c r="E19" t="s">
        <v>254</v>
      </c>
      <c r="F19" s="21">
        <v>1</v>
      </c>
      <c r="G19" s="21">
        <v>0</v>
      </c>
      <c r="H19" s="21">
        <v>3</v>
      </c>
      <c r="I19" s="21">
        <v>1</v>
      </c>
      <c r="J19" t="s">
        <v>156</v>
      </c>
    </row>
    <row r="20" spans="1:10" x14ac:dyDescent="0.3">
      <c r="A20" s="14">
        <f t="shared" si="3"/>
        <v>19</v>
      </c>
      <c r="B20" s="3">
        <v>19</v>
      </c>
      <c r="C20" s="16">
        <v>0.58888888888888891</v>
      </c>
      <c r="D20" t="s">
        <v>208</v>
      </c>
      <c r="E20" t="s">
        <v>255</v>
      </c>
      <c r="F20" s="21">
        <v>2</v>
      </c>
      <c r="G20" s="21">
        <v>0</v>
      </c>
      <c r="H20" s="21">
        <v>3</v>
      </c>
      <c r="I20" s="21">
        <v>1</v>
      </c>
      <c r="J20" t="s">
        <v>156</v>
      </c>
    </row>
    <row r="21" spans="1:10" x14ac:dyDescent="0.3">
      <c r="A21" s="14">
        <f t="shared" si="3"/>
        <v>20</v>
      </c>
      <c r="B21" s="3">
        <v>20</v>
      </c>
      <c r="C21" s="16">
        <v>0.60416666666666663</v>
      </c>
      <c r="D21" t="s">
        <v>207</v>
      </c>
      <c r="E21" t="s">
        <v>400</v>
      </c>
      <c r="F21" s="21">
        <v>5</v>
      </c>
      <c r="G21" s="21">
        <v>0</v>
      </c>
      <c r="H21" s="21">
        <v>2</v>
      </c>
      <c r="I21" s="21">
        <v>0</v>
      </c>
      <c r="J21" t="s">
        <v>157</v>
      </c>
    </row>
    <row r="22" spans="1:10" x14ac:dyDescent="0.3">
      <c r="A22" s="14">
        <f t="shared" si="3"/>
        <v>21</v>
      </c>
      <c r="B22" s="3">
        <v>21</v>
      </c>
      <c r="C22" s="16">
        <v>0.83333333333333337</v>
      </c>
      <c r="D22" t="s">
        <v>209</v>
      </c>
      <c r="E22" t="s">
        <v>255</v>
      </c>
      <c r="F22" s="21">
        <v>2</v>
      </c>
      <c r="G22" s="21">
        <v>0</v>
      </c>
      <c r="H22" s="21">
        <v>3</v>
      </c>
      <c r="I22" s="21">
        <v>1</v>
      </c>
      <c r="J22" t="s">
        <v>156</v>
      </c>
    </row>
    <row r="23" spans="1:10" x14ac:dyDescent="0.3">
      <c r="A23" s="14">
        <f t="shared" si="3"/>
        <v>22</v>
      </c>
      <c r="B23" s="3">
        <v>22</v>
      </c>
      <c r="C23" s="46">
        <v>9.0277777777777787E-3</v>
      </c>
      <c r="D23" t="s">
        <v>207</v>
      </c>
      <c r="E23" t="s">
        <v>400</v>
      </c>
      <c r="F23" s="21">
        <v>1</v>
      </c>
      <c r="G23" s="21">
        <v>0</v>
      </c>
      <c r="H23" s="21">
        <v>3</v>
      </c>
      <c r="I23" s="21">
        <v>0</v>
      </c>
      <c r="J23" t="s">
        <v>156</v>
      </c>
    </row>
    <row r="24" spans="1:10" x14ac:dyDescent="0.3">
      <c r="A24" s="14">
        <f t="shared" si="3"/>
        <v>23</v>
      </c>
      <c r="B24" s="3">
        <v>23</v>
      </c>
      <c r="C24" s="49">
        <v>5.2777777777777778E-2</v>
      </c>
      <c r="D24" t="s">
        <v>208</v>
      </c>
      <c r="E24" t="s">
        <v>255</v>
      </c>
      <c r="F24" s="21">
        <v>2</v>
      </c>
      <c r="G24" s="21">
        <v>0</v>
      </c>
      <c r="H24" s="21">
        <v>3</v>
      </c>
      <c r="I24" s="21">
        <v>1</v>
      </c>
      <c r="J24" t="s">
        <v>156</v>
      </c>
    </row>
    <row r="25" spans="1:10" x14ac:dyDescent="0.3">
      <c r="A25" s="14">
        <f t="shared" ref="A25:A30" si="4">ROW(A25)-1</f>
        <v>24</v>
      </c>
      <c r="B25" s="3">
        <v>24</v>
      </c>
      <c r="C25" s="46">
        <v>0.64861111111111114</v>
      </c>
      <c r="D25" t="s">
        <v>208</v>
      </c>
      <c r="E25" t="s">
        <v>255</v>
      </c>
      <c r="F25" s="21">
        <v>2</v>
      </c>
      <c r="G25" s="21">
        <v>0</v>
      </c>
      <c r="H25" s="21">
        <v>3</v>
      </c>
      <c r="I25" s="21">
        <v>3</v>
      </c>
      <c r="J25" t="s">
        <v>156</v>
      </c>
    </row>
    <row r="26" spans="1:10" x14ac:dyDescent="0.3">
      <c r="A26" s="14">
        <f t="shared" si="4"/>
        <v>25</v>
      </c>
      <c r="B26" s="3">
        <v>25</v>
      </c>
      <c r="C26" s="46">
        <v>0</v>
      </c>
      <c r="D26" t="s">
        <v>208</v>
      </c>
      <c r="E26" t="s">
        <v>400</v>
      </c>
      <c r="F26" s="21">
        <v>1</v>
      </c>
      <c r="G26" s="21">
        <v>2</v>
      </c>
      <c r="H26" s="21">
        <v>3</v>
      </c>
      <c r="I26" s="21">
        <v>0</v>
      </c>
      <c r="J26" t="s">
        <v>156</v>
      </c>
    </row>
    <row r="27" spans="1:10" x14ac:dyDescent="0.3">
      <c r="A27" s="14">
        <f t="shared" si="4"/>
        <v>26</v>
      </c>
      <c r="B27" s="3">
        <v>26</v>
      </c>
      <c r="C27" s="46">
        <v>0.50555555555555554</v>
      </c>
      <c r="D27" t="s">
        <v>208</v>
      </c>
      <c r="E27" t="s">
        <v>255</v>
      </c>
      <c r="F27" s="21">
        <v>1</v>
      </c>
      <c r="G27" s="21">
        <v>0</v>
      </c>
      <c r="H27" s="21">
        <v>3</v>
      </c>
      <c r="I27" s="21">
        <v>2</v>
      </c>
      <c r="J27" t="s">
        <v>159</v>
      </c>
    </row>
    <row r="28" spans="1:10" x14ac:dyDescent="0.3">
      <c r="A28" s="14">
        <f t="shared" si="4"/>
        <v>27</v>
      </c>
      <c r="B28" s="3">
        <v>27</v>
      </c>
      <c r="C28" s="47">
        <v>0</v>
      </c>
      <c r="D28" t="s">
        <v>208</v>
      </c>
      <c r="E28" t="s">
        <v>255</v>
      </c>
      <c r="F28" s="21">
        <v>0</v>
      </c>
      <c r="G28" s="21">
        <v>3</v>
      </c>
      <c r="H28" s="21">
        <v>3</v>
      </c>
      <c r="I28" s="21">
        <v>1</v>
      </c>
      <c r="J28" t="s">
        <v>156</v>
      </c>
    </row>
    <row r="29" spans="1:10" x14ac:dyDescent="0.3">
      <c r="A29" s="14">
        <f t="shared" si="4"/>
        <v>28</v>
      </c>
      <c r="B29" s="3">
        <v>29</v>
      </c>
      <c r="C29" s="46">
        <v>0.85277777777777775</v>
      </c>
      <c r="D29" t="s">
        <v>207</v>
      </c>
      <c r="E29" t="s">
        <v>255</v>
      </c>
      <c r="F29" s="21">
        <v>1</v>
      </c>
      <c r="G29" s="21">
        <v>1</v>
      </c>
      <c r="H29" s="21">
        <v>3</v>
      </c>
      <c r="I29" s="21">
        <v>1</v>
      </c>
      <c r="J29" t="s">
        <v>156</v>
      </c>
    </row>
    <row r="30" spans="1:10" x14ac:dyDescent="0.3">
      <c r="A30" s="14">
        <f t="shared" si="4"/>
        <v>29</v>
      </c>
      <c r="B30" s="3">
        <v>30</v>
      </c>
      <c r="C30" s="46">
        <v>0.92013888888888884</v>
      </c>
      <c r="D30" s="10" t="s">
        <v>207</v>
      </c>
      <c r="E30" s="10" t="s">
        <v>255</v>
      </c>
      <c r="F30" s="48">
        <v>1</v>
      </c>
      <c r="G30" s="48">
        <v>1</v>
      </c>
      <c r="H30" s="48">
        <v>3</v>
      </c>
      <c r="I30" s="48">
        <v>1</v>
      </c>
      <c r="J30" t="s">
        <v>156</v>
      </c>
    </row>
    <row r="31" spans="1:10" x14ac:dyDescent="0.3">
      <c r="A31" s="14">
        <f t="shared" ref="A31:A38" si="5">ROW(A31)-1</f>
        <v>30</v>
      </c>
      <c r="B31" s="3">
        <v>31</v>
      </c>
      <c r="C31" s="16">
        <v>0</v>
      </c>
      <c r="D31" t="s">
        <v>211</v>
      </c>
      <c r="E31" t="s">
        <v>255</v>
      </c>
      <c r="F31" s="21">
        <v>1</v>
      </c>
      <c r="G31" s="21">
        <v>1</v>
      </c>
      <c r="H31" s="21">
        <v>3</v>
      </c>
      <c r="I31" s="21">
        <v>1</v>
      </c>
      <c r="J31" t="s">
        <v>156</v>
      </c>
    </row>
    <row r="32" spans="1:10" x14ac:dyDescent="0.3">
      <c r="A32" s="14">
        <f t="shared" si="5"/>
        <v>31</v>
      </c>
      <c r="B32" s="3">
        <v>32</v>
      </c>
      <c r="C32" s="16">
        <v>0</v>
      </c>
      <c r="D32" t="s">
        <v>207</v>
      </c>
      <c r="E32" t="s">
        <v>255</v>
      </c>
      <c r="F32" s="21">
        <v>0</v>
      </c>
      <c r="G32" s="21">
        <v>3</v>
      </c>
      <c r="H32" s="21">
        <v>3</v>
      </c>
      <c r="I32" s="21">
        <v>1</v>
      </c>
      <c r="J32" t="s">
        <v>156</v>
      </c>
    </row>
    <row r="33" spans="1:10" x14ac:dyDescent="0.3">
      <c r="A33" s="14">
        <f t="shared" si="5"/>
        <v>32</v>
      </c>
      <c r="B33" s="3">
        <v>33</v>
      </c>
      <c r="C33" s="16">
        <v>0.68888888888888899</v>
      </c>
      <c r="D33" t="s">
        <v>208</v>
      </c>
      <c r="E33" t="s">
        <v>255</v>
      </c>
      <c r="F33" s="21">
        <v>2</v>
      </c>
      <c r="G33" s="21">
        <v>0</v>
      </c>
      <c r="H33" s="21">
        <v>3</v>
      </c>
      <c r="I33" s="21">
        <v>1</v>
      </c>
      <c r="J33" t="s">
        <v>156</v>
      </c>
    </row>
    <row r="34" spans="1:10" x14ac:dyDescent="0.3">
      <c r="A34" s="14">
        <f t="shared" si="5"/>
        <v>33</v>
      </c>
      <c r="B34" s="3">
        <v>34</v>
      </c>
      <c r="C34" s="16">
        <v>0.72916666666666663</v>
      </c>
      <c r="D34" t="s">
        <v>209</v>
      </c>
      <c r="E34" t="s">
        <v>255</v>
      </c>
      <c r="F34" s="21">
        <v>2</v>
      </c>
      <c r="G34" s="21">
        <v>0</v>
      </c>
      <c r="H34" s="21">
        <v>3</v>
      </c>
      <c r="I34" s="21">
        <v>1</v>
      </c>
      <c r="J34" t="s">
        <v>156</v>
      </c>
    </row>
    <row r="35" spans="1:10" x14ac:dyDescent="0.3">
      <c r="A35" s="14">
        <f t="shared" si="5"/>
        <v>34</v>
      </c>
      <c r="B35" s="3">
        <v>35</v>
      </c>
      <c r="C35" s="16">
        <v>0.7583333333333333</v>
      </c>
      <c r="D35" t="s">
        <v>208</v>
      </c>
      <c r="E35" t="s">
        <v>255</v>
      </c>
      <c r="F35" s="21">
        <v>2</v>
      </c>
      <c r="G35" s="21">
        <v>0</v>
      </c>
      <c r="H35" s="21">
        <v>3</v>
      </c>
      <c r="I35" s="21">
        <v>2</v>
      </c>
      <c r="J35" t="s">
        <v>156</v>
      </c>
    </row>
    <row r="36" spans="1:10" x14ac:dyDescent="0.3">
      <c r="A36" s="14">
        <f t="shared" si="5"/>
        <v>35</v>
      </c>
      <c r="B36" s="3">
        <v>36</v>
      </c>
      <c r="C36" s="16">
        <v>0.8027777777777777</v>
      </c>
      <c r="D36" t="s">
        <v>208</v>
      </c>
      <c r="E36" t="s">
        <v>255</v>
      </c>
      <c r="F36" s="21">
        <v>3</v>
      </c>
      <c r="G36" s="21">
        <v>0</v>
      </c>
      <c r="H36" s="21">
        <v>3</v>
      </c>
      <c r="I36" s="21">
        <v>3</v>
      </c>
      <c r="J36" t="s">
        <v>156</v>
      </c>
    </row>
    <row r="37" spans="1:10" x14ac:dyDescent="0.3">
      <c r="A37" s="14">
        <f t="shared" si="5"/>
        <v>36</v>
      </c>
      <c r="B37" s="3">
        <v>37</v>
      </c>
      <c r="C37" s="16">
        <v>0.86597222222222225</v>
      </c>
      <c r="D37" t="s">
        <v>208</v>
      </c>
      <c r="E37" t="s">
        <v>255</v>
      </c>
      <c r="F37" s="21">
        <v>3</v>
      </c>
      <c r="G37" s="21">
        <v>0</v>
      </c>
      <c r="H37" s="21">
        <v>3</v>
      </c>
      <c r="I37" s="21">
        <v>0</v>
      </c>
      <c r="J37" t="s">
        <v>156</v>
      </c>
    </row>
    <row r="38" spans="1:10" x14ac:dyDescent="0.3">
      <c r="A38" s="14">
        <f t="shared" si="5"/>
        <v>37</v>
      </c>
      <c r="B38" s="3">
        <v>38</v>
      </c>
      <c r="C38" s="16">
        <v>0.91388888888888886</v>
      </c>
      <c r="D38" t="s">
        <v>208</v>
      </c>
      <c r="E38" t="s">
        <v>255</v>
      </c>
      <c r="F38" s="21">
        <v>2</v>
      </c>
      <c r="G38" s="21">
        <v>0</v>
      </c>
      <c r="H38" s="21">
        <v>3</v>
      </c>
      <c r="I38" s="21">
        <v>3</v>
      </c>
      <c r="J38" t="s">
        <v>156</v>
      </c>
    </row>
    <row r="39" spans="1:10" x14ac:dyDescent="0.3">
      <c r="A39" s="14">
        <f t="shared" ref="A39:A44" si="6">ROW(A39)-1</f>
        <v>38</v>
      </c>
      <c r="B39" s="3">
        <v>39</v>
      </c>
      <c r="C39" s="16">
        <v>0</v>
      </c>
      <c r="D39" t="s">
        <v>208</v>
      </c>
      <c r="E39" t="s">
        <v>255</v>
      </c>
      <c r="F39" s="21">
        <v>0</v>
      </c>
      <c r="G39" s="21">
        <v>3</v>
      </c>
      <c r="H39" s="21">
        <v>3</v>
      </c>
      <c r="I39" s="21">
        <v>2</v>
      </c>
      <c r="J39" t="s">
        <v>156</v>
      </c>
    </row>
    <row r="40" spans="1:10" x14ac:dyDescent="0.3">
      <c r="A40" s="14">
        <f t="shared" si="6"/>
        <v>39</v>
      </c>
      <c r="B40" s="3">
        <v>40</v>
      </c>
      <c r="C40" s="16">
        <v>0.96388888888888891</v>
      </c>
      <c r="D40" t="s">
        <v>207</v>
      </c>
      <c r="E40" t="s">
        <v>255</v>
      </c>
      <c r="F40" s="21">
        <v>2</v>
      </c>
      <c r="G40" s="21">
        <v>0</v>
      </c>
      <c r="H40" s="21">
        <v>3</v>
      </c>
      <c r="I40" s="21">
        <v>1</v>
      </c>
      <c r="J40" t="s">
        <v>156</v>
      </c>
    </row>
    <row r="41" spans="1:10" x14ac:dyDescent="0.3">
      <c r="A41" s="14">
        <f t="shared" si="6"/>
        <v>40</v>
      </c>
      <c r="B41" s="3">
        <v>40</v>
      </c>
      <c r="C41" s="16">
        <v>0.96388888888888891</v>
      </c>
      <c r="D41" t="s">
        <v>211</v>
      </c>
      <c r="E41" t="s">
        <v>255</v>
      </c>
      <c r="F41" s="21">
        <v>0</v>
      </c>
      <c r="G41" s="21">
        <v>0</v>
      </c>
      <c r="H41" s="21">
        <v>3</v>
      </c>
      <c r="I41" s="21">
        <v>1</v>
      </c>
      <c r="J41" t="s">
        <v>156</v>
      </c>
    </row>
    <row r="42" spans="1:10" x14ac:dyDescent="0.3">
      <c r="A42" s="14">
        <f t="shared" si="6"/>
        <v>41</v>
      </c>
      <c r="B42" s="3">
        <v>40</v>
      </c>
      <c r="C42" s="16">
        <v>0</v>
      </c>
      <c r="D42" t="s">
        <v>208</v>
      </c>
      <c r="E42" t="s">
        <v>255</v>
      </c>
      <c r="F42" s="21">
        <v>1</v>
      </c>
      <c r="G42" s="21">
        <v>1</v>
      </c>
      <c r="H42" s="21">
        <v>3</v>
      </c>
      <c r="I42" s="21">
        <v>2</v>
      </c>
      <c r="J42" t="s">
        <v>156</v>
      </c>
    </row>
    <row r="43" spans="1:10" x14ac:dyDescent="0.3">
      <c r="A43" s="14">
        <f t="shared" si="6"/>
        <v>42</v>
      </c>
      <c r="B43" s="3">
        <v>41</v>
      </c>
      <c r="C43" s="16">
        <v>0.11944444444444445</v>
      </c>
      <c r="D43" t="s">
        <v>214</v>
      </c>
      <c r="E43" t="s">
        <v>272</v>
      </c>
      <c r="F43" s="21">
        <v>4</v>
      </c>
      <c r="G43" s="21">
        <v>0</v>
      </c>
      <c r="H43" s="21">
        <v>3</v>
      </c>
      <c r="I43" s="21">
        <v>1</v>
      </c>
      <c r="J43" t="s">
        <v>156</v>
      </c>
    </row>
    <row r="44" spans="1:10" x14ac:dyDescent="0.3">
      <c r="A44" s="14">
        <f t="shared" si="6"/>
        <v>43</v>
      </c>
      <c r="B44" s="3">
        <v>42</v>
      </c>
      <c r="C44" s="16">
        <v>0</v>
      </c>
      <c r="D44" t="s">
        <v>209</v>
      </c>
      <c r="E44" t="s">
        <v>255</v>
      </c>
      <c r="F44" s="21">
        <v>0</v>
      </c>
      <c r="G44" s="21">
        <v>3</v>
      </c>
      <c r="H44" s="21">
        <v>3</v>
      </c>
      <c r="I44" s="21">
        <v>1</v>
      </c>
      <c r="J44" t="s">
        <v>156</v>
      </c>
    </row>
    <row r="45" spans="1:10" x14ac:dyDescent="0.3">
      <c r="A45" s="14">
        <f t="shared" ref="A45:A50" si="7">ROW(A45)-1</f>
        <v>44</v>
      </c>
      <c r="B45" s="3">
        <v>43</v>
      </c>
      <c r="C45" s="16">
        <v>0.9555555555555556</v>
      </c>
      <c r="D45" t="s">
        <v>208</v>
      </c>
      <c r="E45" t="s">
        <v>255</v>
      </c>
      <c r="F45" s="21">
        <v>5</v>
      </c>
      <c r="G45" s="21">
        <v>0</v>
      </c>
      <c r="H45" s="21">
        <v>3</v>
      </c>
      <c r="I45" s="21">
        <v>3</v>
      </c>
      <c r="J45" t="s">
        <v>156</v>
      </c>
    </row>
    <row r="46" spans="1:10" x14ac:dyDescent="0.3">
      <c r="A46" s="14">
        <f t="shared" si="7"/>
        <v>45</v>
      </c>
      <c r="B46" s="3">
        <v>44</v>
      </c>
      <c r="C46" s="16">
        <v>0.10625</v>
      </c>
      <c r="D46" t="s">
        <v>207</v>
      </c>
      <c r="E46" t="s">
        <v>255</v>
      </c>
      <c r="F46" s="21">
        <v>2</v>
      </c>
      <c r="G46" s="21">
        <v>0</v>
      </c>
      <c r="H46" s="21">
        <v>3</v>
      </c>
      <c r="I46" s="21">
        <v>1</v>
      </c>
      <c r="J46" t="s">
        <v>157</v>
      </c>
    </row>
    <row r="47" spans="1:10" x14ac:dyDescent="0.3">
      <c r="A47" s="14">
        <f t="shared" si="7"/>
        <v>46</v>
      </c>
      <c r="B47" s="3">
        <v>45</v>
      </c>
      <c r="C47" s="16">
        <v>0.5854166666666667</v>
      </c>
      <c r="D47" t="s">
        <v>208</v>
      </c>
      <c r="E47" t="s">
        <v>255</v>
      </c>
      <c r="F47" s="21">
        <v>5</v>
      </c>
      <c r="G47" s="21">
        <v>0</v>
      </c>
      <c r="H47" s="21">
        <v>3</v>
      </c>
      <c r="I47" s="21">
        <v>1</v>
      </c>
      <c r="J47" t="s">
        <v>156</v>
      </c>
    </row>
    <row r="48" spans="1:10" x14ac:dyDescent="0.3">
      <c r="A48" s="14">
        <f t="shared" si="7"/>
        <v>47</v>
      </c>
      <c r="B48" s="3">
        <v>46</v>
      </c>
      <c r="C48" s="16">
        <v>0.71875</v>
      </c>
      <c r="D48" t="s">
        <v>207</v>
      </c>
      <c r="E48" t="s">
        <v>255</v>
      </c>
      <c r="F48" s="21">
        <v>2</v>
      </c>
      <c r="G48" s="21">
        <v>0</v>
      </c>
      <c r="H48" s="21">
        <v>3</v>
      </c>
      <c r="I48" s="21">
        <v>3</v>
      </c>
      <c r="J48" t="s">
        <v>156</v>
      </c>
    </row>
    <row r="49" spans="1:10" x14ac:dyDescent="0.3">
      <c r="A49" s="14">
        <f t="shared" si="7"/>
        <v>48</v>
      </c>
      <c r="B49" s="3">
        <v>47</v>
      </c>
      <c r="C49" s="16">
        <v>2.8472222222222222E-2</v>
      </c>
      <c r="D49" t="s">
        <v>207</v>
      </c>
      <c r="E49" t="s">
        <v>255</v>
      </c>
      <c r="F49" s="21">
        <v>2</v>
      </c>
      <c r="G49" s="21">
        <v>0</v>
      </c>
      <c r="H49" s="21">
        <v>3</v>
      </c>
      <c r="I49" s="21">
        <v>2</v>
      </c>
      <c r="J49" t="s">
        <v>156</v>
      </c>
    </row>
    <row r="50" spans="1:10" x14ac:dyDescent="0.3">
      <c r="A50" s="14">
        <f t="shared" si="7"/>
        <v>49</v>
      </c>
      <c r="B50" s="3">
        <v>47</v>
      </c>
      <c r="C50" s="16">
        <v>0</v>
      </c>
      <c r="D50" t="s">
        <v>208</v>
      </c>
      <c r="E50" t="s">
        <v>255</v>
      </c>
      <c r="F50" s="21">
        <v>1</v>
      </c>
      <c r="G50" s="21">
        <v>2</v>
      </c>
      <c r="H50" s="21">
        <v>3</v>
      </c>
      <c r="I50" s="21">
        <v>1</v>
      </c>
      <c r="J50" t="s">
        <v>156</v>
      </c>
    </row>
    <row r="51" spans="1:10" x14ac:dyDescent="0.3">
      <c r="A51" s="14">
        <f t="shared" ref="A51:A57" si="8">ROW(A51)-1</f>
        <v>50</v>
      </c>
      <c r="B51" s="3">
        <v>48</v>
      </c>
      <c r="C51" s="16">
        <v>0</v>
      </c>
      <c r="D51" t="s">
        <v>208</v>
      </c>
      <c r="E51" t="s">
        <v>273</v>
      </c>
      <c r="F51" s="21">
        <v>1</v>
      </c>
      <c r="G51" s="21">
        <v>2</v>
      </c>
      <c r="H51" s="21">
        <v>3</v>
      </c>
      <c r="I51" s="21">
        <v>1</v>
      </c>
      <c r="J51" t="s">
        <v>156</v>
      </c>
    </row>
    <row r="52" spans="1:10" x14ac:dyDescent="0.3">
      <c r="A52" s="14">
        <f t="shared" si="8"/>
        <v>51</v>
      </c>
      <c r="B52" s="3">
        <v>49</v>
      </c>
      <c r="C52" s="16">
        <v>0.73402777777777783</v>
      </c>
      <c r="D52" t="s">
        <v>207</v>
      </c>
      <c r="E52" t="s">
        <v>255</v>
      </c>
      <c r="F52" s="21">
        <v>1</v>
      </c>
      <c r="G52" s="21">
        <v>0</v>
      </c>
      <c r="H52" s="21">
        <v>3</v>
      </c>
      <c r="I52" s="21">
        <v>1</v>
      </c>
      <c r="J52" t="s">
        <v>156</v>
      </c>
    </row>
    <row r="53" spans="1:10" x14ac:dyDescent="0.3">
      <c r="A53" s="14">
        <f t="shared" si="8"/>
        <v>52</v>
      </c>
      <c r="B53" s="3">
        <v>50</v>
      </c>
      <c r="C53" s="16">
        <v>0.87916666666666676</v>
      </c>
      <c r="D53" t="s">
        <v>208</v>
      </c>
      <c r="E53" t="s">
        <v>255</v>
      </c>
      <c r="F53" s="21">
        <v>1</v>
      </c>
      <c r="G53" s="21">
        <v>0</v>
      </c>
      <c r="H53" s="21">
        <v>3</v>
      </c>
      <c r="I53" s="21">
        <v>1</v>
      </c>
      <c r="J53" t="s">
        <v>156</v>
      </c>
    </row>
    <row r="54" spans="1:10" x14ac:dyDescent="0.3">
      <c r="A54" s="14">
        <f t="shared" si="8"/>
        <v>53</v>
      </c>
      <c r="B54" s="3">
        <v>51</v>
      </c>
      <c r="C54" s="16">
        <v>0</v>
      </c>
      <c r="D54" t="s">
        <v>207</v>
      </c>
      <c r="E54" t="s">
        <v>255</v>
      </c>
      <c r="F54" s="21">
        <v>0</v>
      </c>
      <c r="G54" s="21">
        <v>2</v>
      </c>
      <c r="H54" s="21">
        <v>3</v>
      </c>
      <c r="I54" s="21">
        <v>1</v>
      </c>
      <c r="J54" t="s">
        <v>156</v>
      </c>
    </row>
    <row r="55" spans="1:10" x14ac:dyDescent="0.3">
      <c r="A55" s="14">
        <f t="shared" si="8"/>
        <v>54</v>
      </c>
      <c r="B55" s="3">
        <v>52</v>
      </c>
      <c r="C55" s="16">
        <v>0</v>
      </c>
      <c r="D55" t="s">
        <v>207</v>
      </c>
      <c r="E55" t="s">
        <v>255</v>
      </c>
      <c r="F55" s="21">
        <v>1</v>
      </c>
      <c r="G55" s="21">
        <v>3</v>
      </c>
      <c r="H55" s="21">
        <v>3</v>
      </c>
      <c r="I55" s="21">
        <v>1</v>
      </c>
      <c r="J55" t="s">
        <v>156</v>
      </c>
    </row>
    <row r="56" spans="1:10" x14ac:dyDescent="0.3">
      <c r="A56" s="14">
        <f t="shared" si="8"/>
        <v>55</v>
      </c>
      <c r="B56" s="3">
        <v>53</v>
      </c>
      <c r="C56" s="16">
        <v>0</v>
      </c>
      <c r="D56" t="s">
        <v>209</v>
      </c>
      <c r="E56" t="s">
        <v>255</v>
      </c>
      <c r="F56" s="21">
        <v>1</v>
      </c>
      <c r="G56" s="21">
        <v>3</v>
      </c>
      <c r="H56" s="21">
        <v>3</v>
      </c>
      <c r="I56" s="21">
        <v>1</v>
      </c>
      <c r="J56" t="s">
        <v>156</v>
      </c>
    </row>
    <row r="57" spans="1:10" x14ac:dyDescent="0.3">
      <c r="A57" s="14">
        <f t="shared" si="8"/>
        <v>56</v>
      </c>
      <c r="B57" s="3">
        <v>54</v>
      </c>
      <c r="C57" s="16">
        <v>0</v>
      </c>
      <c r="D57" t="s">
        <v>208</v>
      </c>
      <c r="E57" t="s">
        <v>255</v>
      </c>
      <c r="F57" s="21">
        <v>1</v>
      </c>
      <c r="G57" s="21">
        <v>3</v>
      </c>
      <c r="H57" s="21">
        <v>3</v>
      </c>
      <c r="I57" s="21">
        <v>3</v>
      </c>
      <c r="J57" t="s">
        <v>156</v>
      </c>
    </row>
    <row r="58" spans="1:10" x14ac:dyDescent="0.3">
      <c r="A58" s="14">
        <f t="shared" ref="A58:A63" si="9">ROW(A58)-1</f>
        <v>57</v>
      </c>
      <c r="B58" s="3">
        <v>55</v>
      </c>
      <c r="C58" s="16">
        <v>600</v>
      </c>
      <c r="D58" t="s">
        <v>214</v>
      </c>
      <c r="E58" t="s">
        <v>254</v>
      </c>
      <c r="F58" s="21">
        <v>1</v>
      </c>
      <c r="G58" s="21">
        <v>3</v>
      </c>
      <c r="H58" s="21">
        <v>3</v>
      </c>
      <c r="I58" s="21">
        <v>2</v>
      </c>
      <c r="J58" t="s">
        <v>156</v>
      </c>
    </row>
    <row r="59" spans="1:10" x14ac:dyDescent="0.3">
      <c r="A59" s="14">
        <f t="shared" si="9"/>
        <v>58</v>
      </c>
      <c r="B59" s="3">
        <v>56</v>
      </c>
      <c r="C59" s="16">
        <v>0</v>
      </c>
      <c r="D59" t="s">
        <v>208</v>
      </c>
      <c r="E59" t="s">
        <v>255</v>
      </c>
      <c r="F59" s="21">
        <v>1</v>
      </c>
      <c r="G59" s="21">
        <v>3</v>
      </c>
      <c r="H59" s="21">
        <v>3</v>
      </c>
      <c r="I59" s="21">
        <v>1</v>
      </c>
      <c r="J59" t="s">
        <v>156</v>
      </c>
    </row>
    <row r="60" spans="1:10" x14ac:dyDescent="0.3">
      <c r="A60" s="14">
        <f t="shared" si="9"/>
        <v>59</v>
      </c>
      <c r="B60" s="3">
        <v>57</v>
      </c>
      <c r="C60" s="16">
        <v>0</v>
      </c>
      <c r="D60" t="s">
        <v>207</v>
      </c>
      <c r="E60" t="s">
        <v>272</v>
      </c>
      <c r="F60" s="21">
        <v>0</v>
      </c>
      <c r="G60" s="21">
        <v>3</v>
      </c>
      <c r="H60" s="21">
        <v>3</v>
      </c>
      <c r="I60" s="21">
        <v>2</v>
      </c>
      <c r="J60" t="s">
        <v>157</v>
      </c>
    </row>
    <row r="61" spans="1:10" x14ac:dyDescent="0.3">
      <c r="A61" s="14">
        <f t="shared" si="9"/>
        <v>60</v>
      </c>
      <c r="B61" s="3">
        <v>58</v>
      </c>
      <c r="C61" s="16">
        <v>0</v>
      </c>
      <c r="D61" t="s">
        <v>208</v>
      </c>
      <c r="E61" t="s">
        <v>255</v>
      </c>
      <c r="F61" s="21">
        <v>0</v>
      </c>
      <c r="G61" s="21">
        <v>3</v>
      </c>
      <c r="H61" s="21">
        <v>3</v>
      </c>
      <c r="I61" s="21">
        <v>1</v>
      </c>
      <c r="J61" t="s">
        <v>156</v>
      </c>
    </row>
    <row r="62" spans="1:10" x14ac:dyDescent="0.3">
      <c r="A62" s="14">
        <f t="shared" si="9"/>
        <v>61</v>
      </c>
      <c r="B62" s="3">
        <v>59</v>
      </c>
      <c r="C62" s="16">
        <v>0</v>
      </c>
      <c r="D62" t="s">
        <v>207</v>
      </c>
      <c r="E62" t="s">
        <v>255</v>
      </c>
      <c r="F62" s="21">
        <v>0</v>
      </c>
      <c r="G62" s="21">
        <v>3</v>
      </c>
      <c r="H62" s="21">
        <v>3</v>
      </c>
      <c r="I62" s="21">
        <v>2</v>
      </c>
      <c r="J62" t="s">
        <v>157</v>
      </c>
    </row>
    <row r="63" spans="1:10" x14ac:dyDescent="0.3">
      <c r="A63" s="14">
        <f t="shared" si="9"/>
        <v>62</v>
      </c>
      <c r="B63" s="3">
        <v>61</v>
      </c>
      <c r="C63" s="16">
        <v>0</v>
      </c>
      <c r="D63" t="s">
        <v>208</v>
      </c>
      <c r="E63" t="s">
        <v>400</v>
      </c>
      <c r="F63" s="21">
        <v>3</v>
      </c>
      <c r="G63" s="21">
        <v>0</v>
      </c>
      <c r="H63" s="21">
        <v>0</v>
      </c>
      <c r="I63" s="21">
        <v>0</v>
      </c>
      <c r="J63" t="s">
        <v>155</v>
      </c>
    </row>
    <row r="64" spans="1:10" x14ac:dyDescent="0.3">
      <c r="A64" s="14">
        <f t="shared" ref="A64:A72" si="10">ROW(A64)-1</f>
        <v>63</v>
      </c>
      <c r="B64" s="3">
        <v>62</v>
      </c>
      <c r="C64" s="16">
        <v>0.48402777777777778</v>
      </c>
      <c r="D64" t="s">
        <v>207</v>
      </c>
      <c r="E64" t="s">
        <v>255</v>
      </c>
      <c r="F64" s="21">
        <v>0</v>
      </c>
      <c r="G64" s="21">
        <v>2</v>
      </c>
      <c r="H64" s="21">
        <v>2</v>
      </c>
      <c r="I64" s="21">
        <v>1</v>
      </c>
      <c r="J64" t="s">
        <v>156</v>
      </c>
    </row>
    <row r="65" spans="1:10" x14ac:dyDescent="0.3">
      <c r="A65" s="14">
        <f t="shared" si="10"/>
        <v>64</v>
      </c>
      <c r="B65" s="3">
        <v>63</v>
      </c>
      <c r="C65" s="16">
        <v>0.77847222222222223</v>
      </c>
      <c r="D65" t="s">
        <v>208</v>
      </c>
      <c r="E65" t="s">
        <v>255</v>
      </c>
      <c r="F65" s="21">
        <v>2</v>
      </c>
      <c r="G65" s="21">
        <v>0</v>
      </c>
      <c r="H65" s="21">
        <v>3</v>
      </c>
      <c r="I65" s="21">
        <v>1</v>
      </c>
      <c r="J65" t="s">
        <v>156</v>
      </c>
    </row>
    <row r="66" spans="1:10" x14ac:dyDescent="0.3">
      <c r="A66" s="14">
        <f t="shared" si="10"/>
        <v>65</v>
      </c>
      <c r="B66" s="3">
        <v>64</v>
      </c>
      <c r="C66" s="16">
        <v>0.75277777777777777</v>
      </c>
      <c r="D66" t="s">
        <v>207</v>
      </c>
      <c r="E66" t="s">
        <v>255</v>
      </c>
      <c r="F66" s="21">
        <v>1</v>
      </c>
      <c r="G66" s="21">
        <v>0</v>
      </c>
      <c r="H66" s="21">
        <v>3</v>
      </c>
      <c r="I66" s="21">
        <v>2</v>
      </c>
      <c r="J66" t="s">
        <v>156</v>
      </c>
    </row>
    <row r="67" spans="1:10" x14ac:dyDescent="0.3">
      <c r="A67" s="14">
        <f t="shared" si="10"/>
        <v>66</v>
      </c>
      <c r="B67" s="3">
        <v>65</v>
      </c>
      <c r="C67" s="16">
        <v>0</v>
      </c>
      <c r="D67" t="s">
        <v>208</v>
      </c>
      <c r="E67" t="s">
        <v>255</v>
      </c>
      <c r="F67" s="21">
        <v>2</v>
      </c>
      <c r="G67" s="21">
        <v>2</v>
      </c>
      <c r="H67" s="21">
        <v>3</v>
      </c>
      <c r="I67" s="21">
        <v>1</v>
      </c>
      <c r="J67" t="s">
        <v>156</v>
      </c>
    </row>
    <row r="68" spans="1:10" x14ac:dyDescent="0.3">
      <c r="A68" s="14">
        <f t="shared" si="10"/>
        <v>67</v>
      </c>
      <c r="B68" s="3">
        <v>66</v>
      </c>
      <c r="C68" s="16">
        <v>0</v>
      </c>
      <c r="D68" t="s">
        <v>207</v>
      </c>
      <c r="E68" t="s">
        <v>255</v>
      </c>
      <c r="F68" s="21">
        <v>1</v>
      </c>
      <c r="G68" s="21">
        <v>2</v>
      </c>
      <c r="H68" s="21">
        <v>3</v>
      </c>
      <c r="I68" s="21">
        <v>1</v>
      </c>
      <c r="J68" t="s">
        <v>156</v>
      </c>
    </row>
    <row r="69" spans="1:10" x14ac:dyDescent="0.3">
      <c r="A69" s="14">
        <f t="shared" si="10"/>
        <v>68</v>
      </c>
      <c r="B69" s="3">
        <v>67</v>
      </c>
      <c r="C69" s="16">
        <v>0</v>
      </c>
      <c r="D69" t="s">
        <v>207</v>
      </c>
      <c r="E69" t="s">
        <v>400</v>
      </c>
      <c r="F69" s="21">
        <v>1</v>
      </c>
      <c r="G69" s="21">
        <v>2</v>
      </c>
      <c r="H69" s="21">
        <v>0</v>
      </c>
      <c r="I69" s="21">
        <v>0</v>
      </c>
      <c r="J69" t="s">
        <v>158</v>
      </c>
    </row>
    <row r="70" spans="1:10" x14ac:dyDescent="0.3">
      <c r="A70" s="14">
        <f t="shared" si="10"/>
        <v>69</v>
      </c>
      <c r="B70" s="3">
        <v>67</v>
      </c>
      <c r="C70" s="16">
        <v>0</v>
      </c>
      <c r="D70" t="s">
        <v>208</v>
      </c>
      <c r="E70" t="s">
        <v>400</v>
      </c>
      <c r="F70" s="21">
        <v>1</v>
      </c>
      <c r="G70" s="21">
        <v>2</v>
      </c>
      <c r="H70" s="21">
        <v>2</v>
      </c>
      <c r="I70" s="21">
        <v>0</v>
      </c>
      <c r="J70" t="s">
        <v>155</v>
      </c>
    </row>
    <row r="71" spans="1:10" x14ac:dyDescent="0.3">
      <c r="A71" s="14">
        <f t="shared" si="10"/>
        <v>70</v>
      </c>
      <c r="B71" s="3">
        <v>68</v>
      </c>
      <c r="C71" s="16">
        <v>0</v>
      </c>
      <c r="D71" t="s">
        <v>207</v>
      </c>
      <c r="E71" t="s">
        <v>255</v>
      </c>
      <c r="F71" s="21">
        <v>1</v>
      </c>
      <c r="G71" s="21">
        <v>3</v>
      </c>
      <c r="H71" s="21">
        <v>3</v>
      </c>
      <c r="I71" s="21">
        <v>1</v>
      </c>
      <c r="J71" t="s">
        <v>157</v>
      </c>
    </row>
    <row r="72" spans="1:10" x14ac:dyDescent="0.3">
      <c r="A72" s="14">
        <f t="shared" si="10"/>
        <v>71</v>
      </c>
      <c r="B72" s="3">
        <v>69</v>
      </c>
      <c r="C72" s="16">
        <v>0.32083333333333336</v>
      </c>
      <c r="D72" t="s">
        <v>207</v>
      </c>
      <c r="E72" t="s">
        <v>255</v>
      </c>
      <c r="F72" s="21">
        <v>2</v>
      </c>
      <c r="G72" s="21">
        <v>0</v>
      </c>
      <c r="H72" s="21">
        <v>3</v>
      </c>
      <c r="I72" s="21">
        <v>1</v>
      </c>
      <c r="J72" t="s">
        <v>156</v>
      </c>
    </row>
    <row r="73" spans="1:10" x14ac:dyDescent="0.3">
      <c r="A73" s="14">
        <f t="shared" ref="A73:A81" si="11">ROW(A73)-1</f>
        <v>72</v>
      </c>
      <c r="B73" s="3">
        <v>70</v>
      </c>
      <c r="C73" s="16">
        <v>0.61736111111111114</v>
      </c>
      <c r="D73" t="s">
        <v>601</v>
      </c>
      <c r="E73" t="s">
        <v>400</v>
      </c>
      <c r="F73" s="21">
        <v>2</v>
      </c>
      <c r="G73" s="21">
        <v>0</v>
      </c>
      <c r="H73" s="21">
        <v>3</v>
      </c>
      <c r="I73" s="21">
        <v>0</v>
      </c>
      <c r="J73" t="s">
        <v>156</v>
      </c>
    </row>
    <row r="74" spans="1:10" x14ac:dyDescent="0.3">
      <c r="A74" s="14">
        <f t="shared" si="11"/>
        <v>73</v>
      </c>
      <c r="B74" s="3">
        <v>70</v>
      </c>
      <c r="C74" s="16">
        <v>0.625</v>
      </c>
      <c r="D74" t="s">
        <v>602</v>
      </c>
      <c r="E74" t="s">
        <v>255</v>
      </c>
      <c r="F74" s="21">
        <v>2</v>
      </c>
      <c r="G74" s="21">
        <v>0</v>
      </c>
      <c r="H74" s="21">
        <v>3</v>
      </c>
      <c r="I74" s="21">
        <v>0</v>
      </c>
      <c r="J74" t="s">
        <v>156</v>
      </c>
    </row>
    <row r="75" spans="1:10" x14ac:dyDescent="0.3">
      <c r="A75" s="14">
        <f t="shared" si="11"/>
        <v>74</v>
      </c>
      <c r="B75" s="3">
        <v>71</v>
      </c>
      <c r="C75" s="16">
        <v>0</v>
      </c>
      <c r="D75" t="s">
        <v>212</v>
      </c>
      <c r="E75" t="s">
        <v>255</v>
      </c>
      <c r="F75" s="21">
        <v>0</v>
      </c>
      <c r="G75" s="21">
        <v>3</v>
      </c>
      <c r="H75" s="21">
        <v>3</v>
      </c>
      <c r="I75" s="21">
        <v>1</v>
      </c>
      <c r="J75" t="s">
        <v>156</v>
      </c>
    </row>
    <row r="76" spans="1:10" x14ac:dyDescent="0.3">
      <c r="A76" s="14">
        <f t="shared" si="11"/>
        <v>75</v>
      </c>
      <c r="B76" s="3">
        <v>72</v>
      </c>
      <c r="C76" s="16">
        <v>0</v>
      </c>
      <c r="D76" t="s">
        <v>208</v>
      </c>
      <c r="E76" t="s">
        <v>255</v>
      </c>
      <c r="F76" s="21">
        <v>1</v>
      </c>
      <c r="G76" s="21">
        <v>3</v>
      </c>
      <c r="H76" s="21">
        <v>3</v>
      </c>
      <c r="I76" s="21">
        <v>2</v>
      </c>
      <c r="J76" t="s">
        <v>156</v>
      </c>
    </row>
    <row r="77" spans="1:10" x14ac:dyDescent="0.3">
      <c r="A77" s="14">
        <f t="shared" si="11"/>
        <v>76</v>
      </c>
      <c r="B77" s="3">
        <v>73</v>
      </c>
      <c r="C77" s="16">
        <v>0</v>
      </c>
      <c r="D77" t="s">
        <v>207</v>
      </c>
      <c r="E77" t="s">
        <v>255</v>
      </c>
      <c r="F77" s="21">
        <v>1</v>
      </c>
      <c r="G77" s="21">
        <v>3</v>
      </c>
      <c r="H77" s="21">
        <v>3</v>
      </c>
      <c r="I77" s="21">
        <v>1</v>
      </c>
      <c r="J77" t="s">
        <v>156</v>
      </c>
    </row>
    <row r="78" spans="1:10" x14ac:dyDescent="0.3">
      <c r="A78" s="14">
        <f t="shared" si="11"/>
        <v>77</v>
      </c>
      <c r="B78" s="3">
        <v>74</v>
      </c>
      <c r="C78" s="16">
        <v>0.75416666666666676</v>
      </c>
      <c r="D78" t="s">
        <v>207</v>
      </c>
      <c r="E78" t="s">
        <v>255</v>
      </c>
      <c r="F78" s="21">
        <v>3</v>
      </c>
      <c r="G78" s="21">
        <v>0</v>
      </c>
      <c r="H78" s="21">
        <v>3</v>
      </c>
      <c r="I78" s="21">
        <v>1</v>
      </c>
      <c r="J78" t="s">
        <v>157</v>
      </c>
    </row>
    <row r="79" spans="1:10" x14ac:dyDescent="0.3">
      <c r="A79" s="14">
        <f t="shared" si="11"/>
        <v>78</v>
      </c>
      <c r="B79" s="3">
        <v>75</v>
      </c>
      <c r="C79" s="16">
        <v>0.78888888888888886</v>
      </c>
      <c r="D79" t="s">
        <v>603</v>
      </c>
      <c r="E79" t="s">
        <v>400</v>
      </c>
      <c r="F79" s="21">
        <v>5</v>
      </c>
      <c r="G79" s="21">
        <v>0</v>
      </c>
      <c r="H79" s="21">
        <v>2</v>
      </c>
      <c r="I79" s="21">
        <v>0</v>
      </c>
      <c r="J79" t="s">
        <v>157</v>
      </c>
    </row>
    <row r="80" spans="1:10" x14ac:dyDescent="0.3">
      <c r="A80" s="14">
        <f t="shared" si="11"/>
        <v>79</v>
      </c>
      <c r="B80" s="3">
        <v>76</v>
      </c>
      <c r="C80" s="16">
        <v>0</v>
      </c>
      <c r="D80" t="s">
        <v>603</v>
      </c>
      <c r="E80" t="s">
        <v>255</v>
      </c>
      <c r="F80" s="21">
        <v>1</v>
      </c>
      <c r="G80" s="21">
        <v>2</v>
      </c>
      <c r="H80" s="21">
        <v>2</v>
      </c>
      <c r="I80" s="21">
        <v>1</v>
      </c>
      <c r="J80" t="s">
        <v>157</v>
      </c>
    </row>
    <row r="81" spans="1:10" x14ac:dyDescent="0.3">
      <c r="A81" s="14">
        <f t="shared" si="11"/>
        <v>80</v>
      </c>
      <c r="B81" s="3">
        <v>77</v>
      </c>
      <c r="C81" s="16">
        <v>0.28819444444444448</v>
      </c>
      <c r="D81" t="s">
        <v>207</v>
      </c>
      <c r="E81" t="s">
        <v>255</v>
      </c>
      <c r="F81" s="21">
        <v>3</v>
      </c>
      <c r="G81" s="21">
        <v>0</v>
      </c>
      <c r="H81" s="21">
        <v>3</v>
      </c>
      <c r="I81" s="21">
        <v>1</v>
      </c>
      <c r="J81" t="s">
        <v>157</v>
      </c>
    </row>
    <row r="82" spans="1:10" x14ac:dyDescent="0.3">
      <c r="A82" s="14">
        <f t="shared" ref="A82:A87" si="12">ROW(A82)-1</f>
        <v>81</v>
      </c>
      <c r="B82" s="3">
        <v>78</v>
      </c>
      <c r="C82" s="16">
        <v>0</v>
      </c>
      <c r="D82" t="s">
        <v>207</v>
      </c>
      <c r="E82" t="s">
        <v>255</v>
      </c>
      <c r="F82" s="21">
        <v>1</v>
      </c>
      <c r="G82" s="21">
        <v>2</v>
      </c>
      <c r="H82" s="21">
        <v>3</v>
      </c>
      <c r="I82" s="21">
        <v>2</v>
      </c>
      <c r="J82" t="s">
        <v>156</v>
      </c>
    </row>
    <row r="83" spans="1:10" x14ac:dyDescent="0.3">
      <c r="A83" s="14">
        <f t="shared" si="12"/>
        <v>82</v>
      </c>
      <c r="B83" s="3">
        <v>79</v>
      </c>
      <c r="C83" s="16">
        <v>0.60069444444444442</v>
      </c>
      <c r="D83" t="s">
        <v>207</v>
      </c>
      <c r="E83" t="s">
        <v>255</v>
      </c>
      <c r="F83" s="21">
        <v>3</v>
      </c>
      <c r="G83" s="21">
        <v>0</v>
      </c>
      <c r="H83" s="21">
        <v>3</v>
      </c>
      <c r="I83" s="21">
        <v>1</v>
      </c>
      <c r="J83" t="s">
        <v>156</v>
      </c>
    </row>
    <row r="84" spans="1:10" x14ac:dyDescent="0.3">
      <c r="A84" s="14">
        <f t="shared" si="12"/>
        <v>83</v>
      </c>
      <c r="B84" s="3">
        <v>80</v>
      </c>
      <c r="C84" s="16">
        <v>0.87708333333333333</v>
      </c>
      <c r="D84" t="s">
        <v>207</v>
      </c>
      <c r="E84" t="s">
        <v>273</v>
      </c>
      <c r="F84" s="21">
        <v>1</v>
      </c>
      <c r="G84" s="21">
        <v>0</v>
      </c>
      <c r="H84" s="21">
        <v>3</v>
      </c>
      <c r="I84" s="21">
        <v>1</v>
      </c>
      <c r="J84" t="s">
        <v>156</v>
      </c>
    </row>
    <row r="85" spans="1:10" x14ac:dyDescent="0.3">
      <c r="A85" s="14">
        <f t="shared" si="12"/>
        <v>84</v>
      </c>
      <c r="B85" s="3">
        <v>81</v>
      </c>
      <c r="C85" s="16">
        <v>0.26111111111111113</v>
      </c>
      <c r="D85" t="s">
        <v>207</v>
      </c>
      <c r="E85" t="s">
        <v>255</v>
      </c>
      <c r="F85" s="21">
        <v>3</v>
      </c>
      <c r="G85" s="21">
        <v>0</v>
      </c>
      <c r="H85" s="21">
        <v>3</v>
      </c>
      <c r="I85" s="21">
        <v>3</v>
      </c>
      <c r="J85" t="s">
        <v>156</v>
      </c>
    </row>
    <row r="86" spans="1:10" x14ac:dyDescent="0.3">
      <c r="A86" s="14">
        <f t="shared" si="12"/>
        <v>85</v>
      </c>
      <c r="B86" s="3">
        <v>82</v>
      </c>
      <c r="C86" s="16">
        <v>0</v>
      </c>
      <c r="D86" t="s">
        <v>208</v>
      </c>
      <c r="E86" t="s">
        <v>255</v>
      </c>
      <c r="F86" s="21">
        <v>1</v>
      </c>
      <c r="G86" s="21">
        <v>3</v>
      </c>
      <c r="H86" s="21">
        <v>3</v>
      </c>
      <c r="I86" s="21">
        <v>1</v>
      </c>
      <c r="J86" t="s">
        <v>156</v>
      </c>
    </row>
    <row r="87" spans="1:10" x14ac:dyDescent="0.3">
      <c r="A87" s="14">
        <f t="shared" si="12"/>
        <v>86</v>
      </c>
      <c r="B87" s="3">
        <v>83</v>
      </c>
      <c r="C87" s="16">
        <v>0</v>
      </c>
      <c r="D87" t="s">
        <v>207</v>
      </c>
      <c r="E87" t="s">
        <v>255</v>
      </c>
      <c r="F87" s="21">
        <v>1</v>
      </c>
      <c r="G87" s="21">
        <v>1</v>
      </c>
      <c r="H87" s="21">
        <v>3</v>
      </c>
      <c r="I87" s="21">
        <v>1</v>
      </c>
      <c r="J87" t="s">
        <v>156</v>
      </c>
    </row>
    <row r="88" spans="1:10" x14ac:dyDescent="0.3">
      <c r="A88" s="14">
        <f t="shared" ref="A88:A95" si="13">ROW(A88)-1</f>
        <v>87</v>
      </c>
      <c r="B88" s="3">
        <v>84</v>
      </c>
      <c r="C88" s="16">
        <v>0</v>
      </c>
      <c r="D88" t="s">
        <v>208</v>
      </c>
      <c r="E88" t="s">
        <v>255</v>
      </c>
      <c r="F88" s="21">
        <v>0</v>
      </c>
      <c r="G88" s="21">
        <v>3</v>
      </c>
      <c r="H88" s="21">
        <v>3</v>
      </c>
      <c r="I88" s="21">
        <v>1</v>
      </c>
      <c r="J88" t="s">
        <v>156</v>
      </c>
    </row>
    <row r="89" spans="1:10" x14ac:dyDescent="0.3">
      <c r="A89" s="14">
        <f t="shared" si="13"/>
        <v>88</v>
      </c>
      <c r="B89" s="3">
        <v>85</v>
      </c>
      <c r="C89" s="16">
        <v>0</v>
      </c>
      <c r="D89" t="s">
        <v>208</v>
      </c>
      <c r="E89" t="s">
        <v>255</v>
      </c>
      <c r="F89" s="21">
        <v>1</v>
      </c>
      <c r="G89" s="21">
        <v>3</v>
      </c>
      <c r="H89" s="21">
        <v>3</v>
      </c>
      <c r="I89" s="21">
        <v>2</v>
      </c>
      <c r="J89" t="s">
        <v>156</v>
      </c>
    </row>
    <row r="90" spans="1:10" x14ac:dyDescent="0.3">
      <c r="A90" s="14">
        <f t="shared" si="13"/>
        <v>89</v>
      </c>
      <c r="B90" s="3">
        <v>86</v>
      </c>
      <c r="C90" s="16">
        <v>0</v>
      </c>
      <c r="D90" t="s">
        <v>212</v>
      </c>
      <c r="E90" t="s">
        <v>255</v>
      </c>
      <c r="F90" s="21">
        <v>1</v>
      </c>
      <c r="G90" s="21">
        <v>2</v>
      </c>
      <c r="H90" s="21">
        <v>3</v>
      </c>
      <c r="I90" s="21">
        <v>1</v>
      </c>
      <c r="J90" t="s">
        <v>156</v>
      </c>
    </row>
    <row r="91" spans="1:10" x14ac:dyDescent="0.3">
      <c r="A91" s="14">
        <f t="shared" si="13"/>
        <v>90</v>
      </c>
      <c r="B91" s="3">
        <v>87</v>
      </c>
      <c r="C91" s="16">
        <v>0.74305555555555547</v>
      </c>
      <c r="D91" t="s">
        <v>208</v>
      </c>
      <c r="E91" t="s">
        <v>255</v>
      </c>
      <c r="F91" s="21">
        <v>0</v>
      </c>
      <c r="G91" s="21">
        <v>0</v>
      </c>
      <c r="H91" s="21">
        <v>3</v>
      </c>
      <c r="I91" s="21">
        <v>1</v>
      </c>
      <c r="J91" t="s">
        <v>156</v>
      </c>
    </row>
    <row r="92" spans="1:10" x14ac:dyDescent="0.3">
      <c r="A92" s="14">
        <f t="shared" si="13"/>
        <v>91</v>
      </c>
      <c r="B92" s="3">
        <v>88</v>
      </c>
      <c r="C92" s="16">
        <v>0</v>
      </c>
      <c r="D92" t="s">
        <v>208</v>
      </c>
      <c r="E92" t="s">
        <v>255</v>
      </c>
      <c r="F92" s="21">
        <v>0</v>
      </c>
      <c r="G92" s="21">
        <v>3</v>
      </c>
      <c r="H92" s="21">
        <v>3</v>
      </c>
      <c r="I92" s="21">
        <v>5</v>
      </c>
      <c r="J92" t="s">
        <v>156</v>
      </c>
    </row>
    <row r="93" spans="1:10" x14ac:dyDescent="0.3">
      <c r="A93" s="14">
        <f t="shared" si="13"/>
        <v>92</v>
      </c>
      <c r="B93" s="3">
        <v>89</v>
      </c>
      <c r="C93" s="16">
        <v>0.87152777777777779</v>
      </c>
      <c r="D93" t="s">
        <v>208</v>
      </c>
      <c r="E93" t="s">
        <v>255</v>
      </c>
      <c r="F93" s="21">
        <v>2</v>
      </c>
      <c r="G93" s="21">
        <v>0</v>
      </c>
      <c r="H93" s="21">
        <v>3</v>
      </c>
      <c r="I93" s="21">
        <v>1</v>
      </c>
      <c r="J93" t="s">
        <v>156</v>
      </c>
    </row>
    <row r="94" spans="1:10" x14ac:dyDescent="0.3">
      <c r="A94" s="14">
        <f t="shared" si="13"/>
        <v>93</v>
      </c>
      <c r="B94" s="3">
        <v>90</v>
      </c>
      <c r="C94" s="16">
        <v>8.4027777777777771E-2</v>
      </c>
      <c r="D94" t="s">
        <v>208</v>
      </c>
      <c r="E94" t="s">
        <v>255</v>
      </c>
      <c r="F94" s="21">
        <v>1</v>
      </c>
      <c r="G94" s="21">
        <v>0</v>
      </c>
      <c r="H94" s="21">
        <v>3</v>
      </c>
      <c r="I94" s="21">
        <v>3</v>
      </c>
      <c r="J94" t="s">
        <v>156</v>
      </c>
    </row>
    <row r="95" spans="1:10" x14ac:dyDescent="0.3">
      <c r="A95" s="14">
        <f t="shared" si="13"/>
        <v>94</v>
      </c>
      <c r="B95" s="3">
        <v>91</v>
      </c>
      <c r="C95" s="16">
        <v>0</v>
      </c>
      <c r="D95" t="s">
        <v>214</v>
      </c>
      <c r="E95" t="s">
        <v>273</v>
      </c>
      <c r="F95" s="21">
        <v>1</v>
      </c>
      <c r="G95" s="21">
        <v>3</v>
      </c>
      <c r="H95" s="21">
        <v>3</v>
      </c>
      <c r="I95" s="21">
        <v>2</v>
      </c>
      <c r="J95" t="s">
        <v>156</v>
      </c>
    </row>
    <row r="96" spans="1:10" x14ac:dyDescent="0.3">
      <c r="A96" s="14">
        <f t="shared" ref="A96:A102" si="14">ROW(A96)-1</f>
        <v>95</v>
      </c>
      <c r="B96" s="3">
        <v>92</v>
      </c>
      <c r="C96" s="16">
        <v>0.73611111111111116</v>
      </c>
      <c r="D96" t="s">
        <v>679</v>
      </c>
      <c r="E96" t="s">
        <v>253</v>
      </c>
      <c r="F96" s="21">
        <v>4</v>
      </c>
      <c r="G96" s="21">
        <v>0</v>
      </c>
      <c r="H96" s="21">
        <v>3</v>
      </c>
      <c r="I96" s="21">
        <v>3</v>
      </c>
      <c r="J96" t="s">
        <v>156</v>
      </c>
    </row>
    <row r="97" spans="1:10" x14ac:dyDescent="0.3">
      <c r="A97" s="14">
        <f t="shared" si="14"/>
        <v>96</v>
      </c>
      <c r="B97" s="3">
        <v>93</v>
      </c>
      <c r="C97" s="16">
        <v>0.89166666666666661</v>
      </c>
      <c r="D97" t="s">
        <v>207</v>
      </c>
      <c r="E97" t="s">
        <v>400</v>
      </c>
      <c r="F97" s="21">
        <v>3</v>
      </c>
      <c r="G97" s="21">
        <v>0</v>
      </c>
      <c r="H97" s="21">
        <v>3</v>
      </c>
      <c r="I97" s="21">
        <v>0</v>
      </c>
      <c r="J97" t="s">
        <v>156</v>
      </c>
    </row>
    <row r="98" spans="1:10" x14ac:dyDescent="0.3">
      <c r="A98" s="14">
        <f t="shared" si="14"/>
        <v>97</v>
      </c>
      <c r="B98" s="3">
        <v>93</v>
      </c>
      <c r="C98" s="16">
        <v>0.90416666666666667</v>
      </c>
      <c r="D98" t="s">
        <v>211</v>
      </c>
      <c r="E98" t="s">
        <v>255</v>
      </c>
      <c r="F98" s="21">
        <v>1</v>
      </c>
      <c r="G98" s="21">
        <v>0</v>
      </c>
      <c r="H98" s="21">
        <v>3</v>
      </c>
      <c r="I98" s="21">
        <v>2</v>
      </c>
      <c r="J98" t="s">
        <v>156</v>
      </c>
    </row>
    <row r="99" spans="1:10" x14ac:dyDescent="0.3">
      <c r="A99" s="14">
        <f t="shared" si="14"/>
        <v>98</v>
      </c>
      <c r="B99" s="3">
        <v>94</v>
      </c>
      <c r="C99" s="16">
        <v>0</v>
      </c>
      <c r="D99" t="s">
        <v>208</v>
      </c>
      <c r="E99" t="s">
        <v>255</v>
      </c>
      <c r="F99" s="21">
        <v>0</v>
      </c>
      <c r="G99" s="21">
        <v>3</v>
      </c>
      <c r="H99" s="21">
        <v>3</v>
      </c>
      <c r="I99" s="21">
        <v>3</v>
      </c>
      <c r="J99" t="s">
        <v>156</v>
      </c>
    </row>
    <row r="100" spans="1:10" x14ac:dyDescent="0.3">
      <c r="A100" s="14">
        <f t="shared" si="14"/>
        <v>99</v>
      </c>
      <c r="B100" s="3">
        <v>95</v>
      </c>
      <c r="C100" s="16">
        <v>0.74583333333333324</v>
      </c>
      <c r="D100" t="s">
        <v>208</v>
      </c>
      <c r="E100" t="s">
        <v>255</v>
      </c>
      <c r="F100" s="21">
        <v>4</v>
      </c>
      <c r="G100" s="21">
        <v>0</v>
      </c>
      <c r="H100" s="21">
        <v>3</v>
      </c>
      <c r="I100" s="21">
        <v>1</v>
      </c>
      <c r="J100" t="s">
        <v>156</v>
      </c>
    </row>
    <row r="101" spans="1:10" x14ac:dyDescent="0.3">
      <c r="A101" s="14">
        <f t="shared" si="14"/>
        <v>100</v>
      </c>
      <c r="B101" s="3">
        <v>96</v>
      </c>
      <c r="C101" s="16">
        <v>4.3750000000000004E-2</v>
      </c>
      <c r="D101" t="s">
        <v>212</v>
      </c>
      <c r="E101" t="s">
        <v>255</v>
      </c>
      <c r="F101" s="21">
        <v>1</v>
      </c>
      <c r="G101" s="21">
        <v>0</v>
      </c>
      <c r="H101" s="21">
        <v>3</v>
      </c>
      <c r="I101" s="21">
        <v>2</v>
      </c>
      <c r="J101" t="s">
        <v>156</v>
      </c>
    </row>
    <row r="102" spans="1:10" x14ac:dyDescent="0.3">
      <c r="A102" s="14">
        <f t="shared" si="14"/>
        <v>101</v>
      </c>
      <c r="B102" s="3">
        <v>96</v>
      </c>
      <c r="C102" s="16">
        <v>0</v>
      </c>
      <c r="D102" t="s">
        <v>209</v>
      </c>
      <c r="E102" t="s">
        <v>255</v>
      </c>
      <c r="F102" s="21">
        <v>1</v>
      </c>
      <c r="G102" s="21">
        <v>0</v>
      </c>
      <c r="H102" s="21">
        <v>3</v>
      </c>
      <c r="I102" s="21">
        <v>3</v>
      </c>
      <c r="J102" t="s">
        <v>156</v>
      </c>
    </row>
    <row r="103" spans="1:10" x14ac:dyDescent="0.3">
      <c r="A103" s="14">
        <f t="shared" ref="A103:A108" si="15">ROW(A103)-1</f>
        <v>102</v>
      </c>
      <c r="B103" s="3">
        <v>97</v>
      </c>
      <c r="C103" s="16">
        <v>0.50486111111111109</v>
      </c>
      <c r="D103" t="s">
        <v>207</v>
      </c>
      <c r="E103" t="s">
        <v>255</v>
      </c>
      <c r="F103" s="21">
        <v>3</v>
      </c>
      <c r="G103" s="21">
        <v>0</v>
      </c>
      <c r="H103" s="21">
        <v>3</v>
      </c>
      <c r="I103" s="21">
        <v>1</v>
      </c>
      <c r="J103" t="s">
        <v>156</v>
      </c>
    </row>
    <row r="104" spans="1:10" x14ac:dyDescent="0.3">
      <c r="A104" s="14">
        <f t="shared" si="15"/>
        <v>103</v>
      </c>
      <c r="B104" s="3">
        <v>98</v>
      </c>
      <c r="C104" s="16">
        <v>0</v>
      </c>
      <c r="D104" t="s">
        <v>208</v>
      </c>
      <c r="E104" t="s">
        <v>255</v>
      </c>
      <c r="F104" s="21">
        <v>1</v>
      </c>
      <c r="G104" s="21">
        <v>3</v>
      </c>
      <c r="H104" s="21">
        <v>3</v>
      </c>
      <c r="I104" s="21">
        <v>1</v>
      </c>
      <c r="J104" t="s">
        <v>156</v>
      </c>
    </row>
    <row r="105" spans="1:10" x14ac:dyDescent="0.3">
      <c r="A105" s="14">
        <f t="shared" si="15"/>
        <v>104</v>
      </c>
      <c r="B105" s="3">
        <v>99</v>
      </c>
      <c r="C105" s="16">
        <v>0</v>
      </c>
      <c r="D105" t="s">
        <v>207</v>
      </c>
      <c r="E105" t="s">
        <v>272</v>
      </c>
      <c r="F105" s="21">
        <v>1</v>
      </c>
      <c r="G105" s="21">
        <v>2</v>
      </c>
      <c r="H105" s="21">
        <v>3</v>
      </c>
      <c r="I105" s="21">
        <v>2</v>
      </c>
      <c r="J105" t="s">
        <v>157</v>
      </c>
    </row>
    <row r="106" spans="1:10" x14ac:dyDescent="0.3">
      <c r="A106" s="14">
        <f t="shared" si="15"/>
        <v>105</v>
      </c>
      <c r="B106" s="3">
        <v>100</v>
      </c>
      <c r="C106" s="16">
        <v>0.5854166666666667</v>
      </c>
      <c r="D106" t="s">
        <v>207</v>
      </c>
      <c r="E106" t="s">
        <v>255</v>
      </c>
      <c r="F106" s="21">
        <v>2</v>
      </c>
      <c r="G106" s="21">
        <v>0</v>
      </c>
      <c r="H106" s="21">
        <v>3</v>
      </c>
      <c r="I106" s="21">
        <v>1</v>
      </c>
      <c r="J106" t="s">
        <v>156</v>
      </c>
    </row>
    <row r="107" spans="1:10" x14ac:dyDescent="0.3">
      <c r="A107" s="14">
        <f t="shared" si="15"/>
        <v>106</v>
      </c>
      <c r="B107" s="3">
        <v>101</v>
      </c>
      <c r="C107" s="16">
        <v>0</v>
      </c>
      <c r="D107" t="s">
        <v>207</v>
      </c>
      <c r="E107" t="s">
        <v>255</v>
      </c>
      <c r="F107" s="21">
        <v>1</v>
      </c>
      <c r="G107" s="21">
        <v>2</v>
      </c>
      <c r="H107" s="21">
        <v>3</v>
      </c>
      <c r="I107" s="21">
        <v>1</v>
      </c>
      <c r="J107" t="s">
        <v>156</v>
      </c>
    </row>
    <row r="108" spans="1:10" x14ac:dyDescent="0.3">
      <c r="A108" s="14">
        <f t="shared" si="15"/>
        <v>107</v>
      </c>
      <c r="B108" s="3">
        <v>102</v>
      </c>
      <c r="C108" s="16">
        <v>0.13472222222222222</v>
      </c>
      <c r="D108" t="s">
        <v>218</v>
      </c>
      <c r="E108" t="s">
        <v>400</v>
      </c>
      <c r="F108" s="21">
        <v>0</v>
      </c>
      <c r="G108" s="21">
        <v>0</v>
      </c>
      <c r="H108" s="21">
        <v>3</v>
      </c>
      <c r="I108" s="21">
        <v>0</v>
      </c>
      <c r="J108" t="s">
        <v>156</v>
      </c>
    </row>
    <row r="109" spans="1:10" x14ac:dyDescent="0.3">
      <c r="A109" s="14">
        <f t="shared" ref="A109:A114" si="16">ROW(A109)-1</f>
        <v>108</v>
      </c>
      <c r="B109" s="3">
        <v>103</v>
      </c>
      <c r="C109" s="16">
        <v>0</v>
      </c>
      <c r="D109" t="s">
        <v>207</v>
      </c>
      <c r="E109" t="s">
        <v>255</v>
      </c>
      <c r="F109" s="21">
        <v>1</v>
      </c>
      <c r="G109" s="21">
        <v>3</v>
      </c>
      <c r="H109" s="21">
        <v>3</v>
      </c>
      <c r="I109" s="21">
        <v>2</v>
      </c>
      <c r="J109" t="s">
        <v>156</v>
      </c>
    </row>
    <row r="110" spans="1:10" x14ac:dyDescent="0.3">
      <c r="A110" s="14">
        <f t="shared" si="16"/>
        <v>109</v>
      </c>
      <c r="B110" s="3">
        <v>104</v>
      </c>
      <c r="C110" s="16">
        <v>0</v>
      </c>
      <c r="D110" t="s">
        <v>208</v>
      </c>
      <c r="E110" t="s">
        <v>255</v>
      </c>
      <c r="F110" s="21">
        <v>1</v>
      </c>
      <c r="G110" s="21">
        <v>2</v>
      </c>
      <c r="H110" s="21">
        <v>3</v>
      </c>
      <c r="I110" s="21">
        <v>2</v>
      </c>
      <c r="J110" t="s">
        <v>156</v>
      </c>
    </row>
    <row r="111" spans="1:10" x14ac:dyDescent="0.3">
      <c r="A111" s="14">
        <f t="shared" si="16"/>
        <v>110</v>
      </c>
      <c r="B111" s="3">
        <v>105</v>
      </c>
      <c r="C111" s="16">
        <v>0</v>
      </c>
      <c r="D111" t="s">
        <v>207</v>
      </c>
      <c r="E111" t="s">
        <v>255</v>
      </c>
      <c r="F111" s="21">
        <v>1</v>
      </c>
      <c r="G111" s="21">
        <v>3</v>
      </c>
      <c r="H111" s="21">
        <v>3</v>
      </c>
      <c r="I111" s="21">
        <v>3</v>
      </c>
      <c r="J111" t="s">
        <v>156</v>
      </c>
    </row>
    <row r="112" spans="1:10" x14ac:dyDescent="0.3">
      <c r="A112" s="14">
        <f t="shared" si="16"/>
        <v>111</v>
      </c>
      <c r="B112" s="3">
        <v>105</v>
      </c>
      <c r="C112" s="16">
        <v>0</v>
      </c>
      <c r="D112" t="s">
        <v>209</v>
      </c>
      <c r="E112" t="s">
        <v>255</v>
      </c>
      <c r="F112" s="21">
        <v>0</v>
      </c>
      <c r="G112" s="21">
        <v>3</v>
      </c>
      <c r="H112" s="21">
        <v>3</v>
      </c>
      <c r="I112" s="21">
        <v>1</v>
      </c>
      <c r="J112" t="s">
        <v>156</v>
      </c>
    </row>
    <row r="113" spans="1:10" x14ac:dyDescent="0.3">
      <c r="A113" s="14">
        <f t="shared" si="16"/>
        <v>112</v>
      </c>
      <c r="B113" s="3">
        <v>106</v>
      </c>
      <c r="C113" s="16">
        <v>0.92013888888888884</v>
      </c>
      <c r="D113" t="s">
        <v>208</v>
      </c>
      <c r="E113" t="s">
        <v>255</v>
      </c>
      <c r="F113" s="21">
        <v>2</v>
      </c>
      <c r="G113" s="21">
        <v>0</v>
      </c>
      <c r="H113" s="21">
        <v>3</v>
      </c>
      <c r="I113" s="21">
        <v>2</v>
      </c>
      <c r="J113" t="s">
        <v>156</v>
      </c>
    </row>
    <row r="114" spans="1:10" x14ac:dyDescent="0.3">
      <c r="A114" s="14">
        <f t="shared" si="16"/>
        <v>113</v>
      </c>
      <c r="B114" s="3">
        <v>107</v>
      </c>
      <c r="C114" s="16">
        <v>0</v>
      </c>
      <c r="D114" t="s">
        <v>208</v>
      </c>
      <c r="E114" t="s">
        <v>255</v>
      </c>
      <c r="F114" s="21">
        <v>3</v>
      </c>
      <c r="G114" s="21">
        <v>2</v>
      </c>
      <c r="H114" s="21">
        <v>2</v>
      </c>
      <c r="I114" s="21">
        <v>1</v>
      </c>
      <c r="J114" t="s">
        <v>157</v>
      </c>
    </row>
    <row r="115" spans="1:10" x14ac:dyDescent="0.3">
      <c r="A115" s="14">
        <f>ROW(A115)-1</f>
        <v>114</v>
      </c>
      <c r="B115" s="3">
        <v>108</v>
      </c>
      <c r="C115" s="16">
        <v>0.6694444444444444</v>
      </c>
      <c r="D115" t="s">
        <v>208</v>
      </c>
      <c r="E115" t="s">
        <v>255</v>
      </c>
      <c r="F115" s="21">
        <v>1</v>
      </c>
      <c r="G115" s="21">
        <v>0</v>
      </c>
      <c r="H115" s="21">
        <v>3</v>
      </c>
      <c r="I115" s="21">
        <v>2</v>
      </c>
      <c r="J115" t="s">
        <v>156</v>
      </c>
    </row>
    <row r="116" spans="1:10" x14ac:dyDescent="0.3">
      <c r="A116" s="14">
        <f>ROW(A116)-1</f>
        <v>115</v>
      </c>
      <c r="B116" s="3">
        <v>109</v>
      </c>
      <c r="C116" s="16">
        <v>0.1173611111111111</v>
      </c>
      <c r="D116" t="s">
        <v>207</v>
      </c>
      <c r="E116" t="s">
        <v>255</v>
      </c>
      <c r="F116" s="21">
        <v>2</v>
      </c>
      <c r="G116" s="21">
        <v>0</v>
      </c>
      <c r="H116" s="21">
        <v>3</v>
      </c>
      <c r="I116" s="21">
        <v>2</v>
      </c>
      <c r="J116" t="s">
        <v>156</v>
      </c>
    </row>
  </sheetData>
  <dataValidations count="3">
    <dataValidation type="list" allowBlank="1" showInputMessage="1" showErrorMessage="1" sqref="E2:E116" xr:uid="{637A0B2B-B2A5-44E2-939D-91B67FEE6BD9}">
      <formula1>INDIRECT("method[method]")</formula1>
    </dataValidation>
    <dataValidation type="list" allowBlank="1" showInputMessage="1" showErrorMessage="1" sqref="D2:D116" xr:uid="{7CBB3080-4A76-425B-AE44-9C11C8AC352F}">
      <formula1>INDIRECT("sten_loc[sten_loc]")</formula1>
    </dataValidation>
    <dataValidation type="list" allowBlank="1" showInputMessage="1" showErrorMessage="1" sqref="J2:J116" xr:uid="{FC9E03C1-3A16-4E92-9FC6-0B8A66E839BE}">
      <formula1>INDIRECT("result[result]")</formula1>
    </dataValidation>
  </dataValidations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B7CAA-64A6-4604-9BCB-28EB6DA034A1}">
  <sheetPr codeName="Лист9">
    <tabColor theme="9"/>
  </sheetPr>
  <dimension ref="A1:O136"/>
  <sheetViews>
    <sheetView zoomScale="80" zoomScaleNormal="80" workbookViewId="0">
      <pane ySplit="1" topLeftCell="A102" activePane="bottomLeft" state="frozen"/>
      <selection pane="bottomLeft" activeCell="J133" sqref="J133"/>
    </sheetView>
  </sheetViews>
  <sheetFormatPr defaultRowHeight="14.4" x14ac:dyDescent="0.3"/>
  <cols>
    <col min="1" max="1" width="9.33203125" style="4" customWidth="1"/>
    <col min="2" max="2" width="9.5546875" style="4" bestFit="1" customWidth="1"/>
    <col min="3" max="3" width="12.88671875" style="4" bestFit="1" customWidth="1"/>
    <col min="4" max="4" width="14" style="4" bestFit="1" customWidth="1"/>
    <col min="5" max="5" width="15.44140625" style="30" bestFit="1" customWidth="1"/>
    <col min="6" max="6" width="14.5546875" style="4" bestFit="1" customWidth="1"/>
    <col min="7" max="7" width="17.88671875" bestFit="1" customWidth="1"/>
    <col min="8" max="8" width="13.44140625" style="3" bestFit="1" customWidth="1"/>
    <col min="9" max="10" width="14.88671875" bestFit="1" customWidth="1"/>
    <col min="11" max="11" width="11.88671875" bestFit="1" customWidth="1"/>
    <col min="12" max="12" width="9" bestFit="1" customWidth="1"/>
    <col min="13" max="13" width="8.21875" bestFit="1" customWidth="1"/>
    <col min="14" max="14" width="11.6640625" bestFit="1" customWidth="1"/>
    <col min="15" max="15" width="39.6640625" bestFit="1" customWidth="1"/>
  </cols>
  <sheetData>
    <row r="1" spans="1:15" x14ac:dyDescent="0.3">
      <c r="A1" s="4" t="s">
        <v>339</v>
      </c>
      <c r="B1" s="4" t="s">
        <v>47</v>
      </c>
      <c r="C1" s="4" t="s">
        <v>279</v>
      </c>
      <c r="D1" s="4" t="s">
        <v>275</v>
      </c>
      <c r="E1" s="30" t="s">
        <v>338</v>
      </c>
      <c r="F1" s="4" t="s">
        <v>4</v>
      </c>
      <c r="G1" s="4" t="s">
        <v>347</v>
      </c>
      <c r="H1" s="3" t="s">
        <v>397</v>
      </c>
      <c r="J1" s="1" t="s">
        <v>6</v>
      </c>
      <c r="K1" s="1" t="s">
        <v>12</v>
      </c>
      <c r="L1" s="1" t="s">
        <v>13</v>
      </c>
      <c r="M1" s="1" t="s">
        <v>26</v>
      </c>
      <c r="N1" s="1" t="str">
        <f>LOWER("PRIMARY_KEY")</f>
        <v>primary_key</v>
      </c>
      <c r="O1" s="1" t="s">
        <v>7</v>
      </c>
    </row>
    <row r="2" spans="1:15" x14ac:dyDescent="0.3">
      <c r="A2" s="3">
        <f>ROW(A2)-1</f>
        <v>1</v>
      </c>
      <c r="B2" s="3">
        <v>1</v>
      </c>
      <c r="C2" s="3">
        <v>1</v>
      </c>
      <c r="D2" s="3">
        <v>1</v>
      </c>
      <c r="E2" s="32"/>
      <c r="F2" s="3">
        <v>34298</v>
      </c>
      <c r="G2" s="3"/>
      <c r="J2" t="str" cm="1">
        <f t="array" ref="J2:J9">TRANSPOSE(study[#Headers])</f>
        <v>study_id</v>
      </c>
      <c r="K2" t="s">
        <v>172</v>
      </c>
      <c r="L2" t="s">
        <v>9</v>
      </c>
      <c r="M2" t="s">
        <v>27</v>
      </c>
      <c r="N2" t="s">
        <v>27</v>
      </c>
      <c r="O2" s="2" t="s">
        <v>341</v>
      </c>
    </row>
    <row r="3" spans="1:15" x14ac:dyDescent="0.3">
      <c r="A3" s="3">
        <f t="shared" ref="A3:A14" si="0">ROW(A3)-1</f>
        <v>2</v>
      </c>
      <c r="B3" s="3">
        <v>2</v>
      </c>
      <c r="C3" s="3">
        <v>2</v>
      </c>
      <c r="D3" s="3">
        <v>2</v>
      </c>
      <c r="E3" s="32"/>
      <c r="F3" s="3">
        <v>34311</v>
      </c>
      <c r="G3" s="3"/>
      <c r="J3" s="8" t="str">
        <v>patient_id</v>
      </c>
      <c r="K3" t="s">
        <v>172</v>
      </c>
      <c r="L3" t="s">
        <v>9</v>
      </c>
      <c r="M3" t="s">
        <v>27</v>
      </c>
      <c r="N3" t="s">
        <v>28</v>
      </c>
      <c r="O3" s="2" t="s">
        <v>62</v>
      </c>
    </row>
    <row r="4" spans="1:15" x14ac:dyDescent="0.3">
      <c r="A4" s="3">
        <f t="shared" si="0"/>
        <v>3</v>
      </c>
      <c r="B4" s="3">
        <v>1</v>
      </c>
      <c r="C4" s="3"/>
      <c r="D4" s="3">
        <v>3</v>
      </c>
      <c r="E4" s="32"/>
      <c r="F4" s="3">
        <v>34298</v>
      </c>
      <c r="G4" s="3"/>
      <c r="J4" t="str">
        <v>diagnostics_id</v>
      </c>
      <c r="K4" t="s">
        <v>172</v>
      </c>
      <c r="L4" t="s">
        <v>9</v>
      </c>
      <c r="M4" t="s">
        <v>28</v>
      </c>
      <c r="N4" t="s">
        <v>28</v>
      </c>
      <c r="O4" s="2" t="s">
        <v>225</v>
      </c>
    </row>
    <row r="5" spans="1:15" x14ac:dyDescent="0.3">
      <c r="A5" s="3">
        <f t="shared" si="0"/>
        <v>4</v>
      </c>
      <c r="B5" s="3">
        <v>3</v>
      </c>
      <c r="C5" s="3">
        <v>3</v>
      </c>
      <c r="D5" s="3"/>
      <c r="E5" s="32"/>
      <c r="F5" s="3">
        <v>34538</v>
      </c>
      <c r="G5" s="3"/>
      <c r="J5" t="str">
        <v>intervention_id</v>
      </c>
      <c r="K5" t="s">
        <v>172</v>
      </c>
      <c r="L5" t="s">
        <v>9</v>
      </c>
      <c r="M5" t="s">
        <v>28</v>
      </c>
      <c r="N5" t="s">
        <v>28</v>
      </c>
      <c r="O5" s="2" t="s">
        <v>231</v>
      </c>
    </row>
    <row r="6" spans="1:15" x14ac:dyDescent="0.3">
      <c r="A6" s="3">
        <f t="shared" si="0"/>
        <v>5</v>
      </c>
      <c r="B6" s="3">
        <v>4</v>
      </c>
      <c r="C6" s="3">
        <v>4</v>
      </c>
      <c r="D6" s="3">
        <v>4</v>
      </c>
      <c r="E6" s="32"/>
      <c r="F6" s="3">
        <v>34988</v>
      </c>
      <c r="G6" s="3"/>
      <c r="J6" t="str">
        <v>date_admission</v>
      </c>
      <c r="K6" t="s">
        <v>337</v>
      </c>
      <c r="L6" t="s">
        <v>340</v>
      </c>
      <c r="M6" t="s">
        <v>27</v>
      </c>
      <c r="N6" t="s">
        <v>28</v>
      </c>
      <c r="O6" s="2" t="s">
        <v>342</v>
      </c>
    </row>
    <row r="7" spans="1:15" x14ac:dyDescent="0.3">
      <c r="A7" s="3">
        <f t="shared" si="0"/>
        <v>6</v>
      </c>
      <c r="B7" s="3">
        <v>5</v>
      </c>
      <c r="C7" s="3">
        <v>5</v>
      </c>
      <c r="D7" s="3">
        <v>5</v>
      </c>
      <c r="E7" s="32"/>
      <c r="F7" s="3">
        <v>35465</v>
      </c>
      <c r="G7" s="3"/>
      <c r="J7" t="str">
        <v>history_number</v>
      </c>
      <c r="K7" t="s">
        <v>16</v>
      </c>
      <c r="L7" t="s">
        <v>17</v>
      </c>
      <c r="M7" t="s">
        <v>27</v>
      </c>
      <c r="N7" t="s">
        <v>28</v>
      </c>
      <c r="O7" s="2" t="s">
        <v>23</v>
      </c>
    </row>
    <row r="8" spans="1:15" x14ac:dyDescent="0.3">
      <c r="A8" s="3">
        <f t="shared" si="0"/>
        <v>7</v>
      </c>
      <c r="B8" s="3">
        <v>6</v>
      </c>
      <c r="C8" s="3">
        <v>6</v>
      </c>
      <c r="D8" s="3">
        <v>6</v>
      </c>
      <c r="E8" s="32"/>
      <c r="F8" s="3">
        <v>35479</v>
      </c>
      <c r="G8" s="3"/>
      <c r="J8" t="str">
        <v>disease</v>
      </c>
      <c r="K8" t="s">
        <v>16</v>
      </c>
      <c r="L8" t="s">
        <v>17</v>
      </c>
      <c r="M8" t="s">
        <v>28</v>
      </c>
      <c r="N8" t="s">
        <v>28</v>
      </c>
      <c r="O8" s="2" t="s">
        <v>354</v>
      </c>
    </row>
    <row r="9" spans="1:15" x14ac:dyDescent="0.3">
      <c r="A9" s="3">
        <f t="shared" si="0"/>
        <v>8</v>
      </c>
      <c r="B9" s="3">
        <v>7</v>
      </c>
      <c r="C9" s="3">
        <v>7</v>
      </c>
      <c r="D9" s="3"/>
      <c r="E9" s="32"/>
      <c r="F9" s="3">
        <v>35444</v>
      </c>
      <c r="G9" s="3"/>
      <c r="J9" t="str">
        <v>onset_disease</v>
      </c>
      <c r="K9" t="s">
        <v>14</v>
      </c>
      <c r="L9" t="s">
        <v>246</v>
      </c>
      <c r="M9" t="s">
        <v>28</v>
      </c>
      <c r="N9" t="s">
        <v>28</v>
      </c>
      <c r="O9" s="2" t="s">
        <v>398</v>
      </c>
    </row>
    <row r="10" spans="1:15" x14ac:dyDescent="0.3">
      <c r="A10" s="3">
        <f t="shared" si="0"/>
        <v>9</v>
      </c>
      <c r="B10" s="3">
        <v>8</v>
      </c>
      <c r="C10" s="3">
        <v>8</v>
      </c>
      <c r="D10" s="3"/>
      <c r="E10" s="32"/>
      <c r="F10" s="3">
        <v>35235</v>
      </c>
      <c r="G10" s="3"/>
      <c r="N10" s="2"/>
    </row>
    <row r="11" spans="1:15" x14ac:dyDescent="0.3">
      <c r="A11" s="3">
        <f t="shared" si="0"/>
        <v>10</v>
      </c>
      <c r="B11" s="3">
        <v>9</v>
      </c>
      <c r="C11" s="3">
        <v>9</v>
      </c>
      <c r="D11" s="3">
        <v>7</v>
      </c>
      <c r="E11" s="32"/>
      <c r="F11" s="3">
        <v>35974</v>
      </c>
      <c r="G11" s="3"/>
    </row>
    <row r="12" spans="1:15" x14ac:dyDescent="0.3">
      <c r="A12" s="3">
        <f t="shared" si="0"/>
        <v>11</v>
      </c>
      <c r="B12" s="3">
        <v>10</v>
      </c>
      <c r="C12" s="3">
        <v>10</v>
      </c>
      <c r="D12" s="3">
        <v>8</v>
      </c>
      <c r="E12" s="32"/>
      <c r="F12" s="3">
        <v>36277</v>
      </c>
      <c r="G12" s="3"/>
    </row>
    <row r="13" spans="1:15" x14ac:dyDescent="0.3">
      <c r="A13" s="3">
        <f t="shared" si="0"/>
        <v>12</v>
      </c>
      <c r="B13" s="3">
        <v>11</v>
      </c>
      <c r="C13" s="3">
        <v>11</v>
      </c>
      <c r="D13" s="3">
        <v>9</v>
      </c>
      <c r="E13" s="32"/>
      <c r="F13" s="3">
        <v>36296</v>
      </c>
      <c r="G13" s="3"/>
    </row>
    <row r="14" spans="1:15" x14ac:dyDescent="0.3">
      <c r="A14" s="3">
        <f t="shared" si="0"/>
        <v>13</v>
      </c>
      <c r="B14" s="3">
        <v>12</v>
      </c>
      <c r="C14" s="3">
        <v>12</v>
      </c>
      <c r="D14" s="3">
        <v>10</v>
      </c>
      <c r="E14" s="32">
        <v>45651.947916666664</v>
      </c>
      <c r="F14" s="3">
        <v>36512</v>
      </c>
      <c r="G14" s="3" t="s">
        <v>368</v>
      </c>
    </row>
    <row r="15" spans="1:15" x14ac:dyDescent="0.3">
      <c r="A15" s="3">
        <f t="shared" ref="A15:A20" si="1">ROW(A15)-1</f>
        <v>14</v>
      </c>
      <c r="B15" s="3">
        <v>13</v>
      </c>
      <c r="C15" s="3">
        <v>13</v>
      </c>
      <c r="D15" s="3">
        <v>11</v>
      </c>
      <c r="E15" s="32">
        <v>45653.865277777775</v>
      </c>
      <c r="F15" s="3">
        <v>36624</v>
      </c>
      <c r="G15" s="3" t="s">
        <v>368</v>
      </c>
    </row>
    <row r="16" spans="1:15" x14ac:dyDescent="0.3">
      <c r="A16" s="3">
        <f t="shared" si="1"/>
        <v>15</v>
      </c>
      <c r="B16" s="3">
        <v>14</v>
      </c>
      <c r="C16" s="3">
        <v>14</v>
      </c>
      <c r="D16" s="3">
        <v>12</v>
      </c>
      <c r="E16" s="32">
        <v>45654.068055555559</v>
      </c>
      <c r="F16" s="3">
        <v>36630</v>
      </c>
      <c r="G16" s="3" t="s">
        <v>368</v>
      </c>
    </row>
    <row r="17" spans="1:8" x14ac:dyDescent="0.3">
      <c r="A17" s="3">
        <f t="shared" si="1"/>
        <v>16</v>
      </c>
      <c r="B17" s="3">
        <v>15</v>
      </c>
      <c r="C17" s="3">
        <v>15</v>
      </c>
      <c r="D17" s="3">
        <v>13</v>
      </c>
      <c r="E17" s="32">
        <v>45657.678472222222</v>
      </c>
      <c r="F17" s="3">
        <v>36820</v>
      </c>
      <c r="G17" s="3" t="s">
        <v>368</v>
      </c>
    </row>
    <row r="18" spans="1:8" x14ac:dyDescent="0.3">
      <c r="A18" s="3">
        <f t="shared" si="1"/>
        <v>17</v>
      </c>
      <c r="B18" s="3">
        <v>16</v>
      </c>
      <c r="C18" s="3">
        <v>16</v>
      </c>
      <c r="D18" s="3">
        <v>14</v>
      </c>
      <c r="E18" s="32">
        <v>45657.715277777781</v>
      </c>
      <c r="F18" s="3">
        <v>36821</v>
      </c>
      <c r="G18" s="3" t="s">
        <v>369</v>
      </c>
    </row>
    <row r="19" spans="1:8" x14ac:dyDescent="0.3">
      <c r="A19" s="3">
        <f t="shared" si="1"/>
        <v>18</v>
      </c>
      <c r="B19" s="3">
        <v>17</v>
      </c>
      <c r="C19" s="3"/>
      <c r="D19" s="3">
        <v>15</v>
      </c>
      <c r="E19" s="32">
        <v>45660.534722222219</v>
      </c>
      <c r="F19" s="3">
        <v>115</v>
      </c>
      <c r="G19" s="3" t="s">
        <v>378</v>
      </c>
    </row>
    <row r="20" spans="1:8" x14ac:dyDescent="0.3">
      <c r="A20" s="3">
        <f t="shared" si="1"/>
        <v>19</v>
      </c>
      <c r="B20" s="3">
        <v>18</v>
      </c>
      <c r="C20" s="3"/>
      <c r="D20" s="3">
        <v>16</v>
      </c>
      <c r="E20" s="32">
        <v>45665.569444444445</v>
      </c>
      <c r="F20" s="3">
        <v>327</v>
      </c>
      <c r="G20" s="3" t="s">
        <v>378</v>
      </c>
    </row>
    <row r="21" spans="1:8" x14ac:dyDescent="0.3">
      <c r="A21" s="3">
        <f t="shared" ref="A21:A26" si="2">ROW(A21)-1</f>
        <v>20</v>
      </c>
      <c r="B21" s="3">
        <v>19</v>
      </c>
      <c r="C21" s="3">
        <v>17</v>
      </c>
      <c r="D21" s="3">
        <v>17</v>
      </c>
      <c r="E21" s="32">
        <v>45666.638888888891</v>
      </c>
      <c r="F21" s="3">
        <v>501</v>
      </c>
      <c r="G21" s="3" t="s">
        <v>369</v>
      </c>
      <c r="H21" s="3" t="s">
        <v>396</v>
      </c>
    </row>
    <row r="22" spans="1:8" x14ac:dyDescent="0.3">
      <c r="A22" s="3">
        <f t="shared" si="2"/>
        <v>21</v>
      </c>
      <c r="B22" s="3">
        <v>20</v>
      </c>
      <c r="C22" s="3">
        <v>18</v>
      </c>
      <c r="D22" s="3">
        <v>18</v>
      </c>
      <c r="E22" s="32">
        <v>45666.850694444445</v>
      </c>
      <c r="F22" s="3">
        <v>507</v>
      </c>
      <c r="G22" s="3" t="s">
        <v>368</v>
      </c>
      <c r="H22" s="3" t="s">
        <v>395</v>
      </c>
    </row>
    <row r="23" spans="1:8" x14ac:dyDescent="0.3">
      <c r="A23" s="3">
        <f t="shared" si="2"/>
        <v>22</v>
      </c>
      <c r="B23" s="3">
        <v>21</v>
      </c>
      <c r="C23" s="3">
        <v>19</v>
      </c>
      <c r="D23" s="3">
        <v>19</v>
      </c>
      <c r="E23" s="32">
        <v>45670.553472222222</v>
      </c>
      <c r="F23" s="3">
        <v>881</v>
      </c>
      <c r="G23" s="3" t="s">
        <v>368</v>
      </c>
      <c r="H23" s="3" t="s">
        <v>395</v>
      </c>
    </row>
    <row r="24" spans="1:8" x14ac:dyDescent="0.3">
      <c r="A24" s="3">
        <f t="shared" si="2"/>
        <v>23</v>
      </c>
      <c r="B24" s="3">
        <v>22</v>
      </c>
      <c r="C24" s="3">
        <v>20</v>
      </c>
      <c r="D24" s="3">
        <v>20</v>
      </c>
      <c r="E24" s="32">
        <v>45673.565972222219</v>
      </c>
      <c r="F24" s="3">
        <v>1274</v>
      </c>
      <c r="G24" s="3" t="s">
        <v>368</v>
      </c>
      <c r="H24" s="3" t="s">
        <v>395</v>
      </c>
    </row>
    <row r="25" spans="1:8" x14ac:dyDescent="0.3">
      <c r="A25" s="3">
        <f t="shared" si="2"/>
        <v>24</v>
      </c>
      <c r="B25" s="3">
        <v>23</v>
      </c>
      <c r="C25" s="3">
        <v>21</v>
      </c>
      <c r="D25" s="3"/>
      <c r="E25" s="32">
        <v>45672.423611111109</v>
      </c>
      <c r="F25" s="3">
        <v>1111</v>
      </c>
      <c r="G25" s="3" t="s">
        <v>404</v>
      </c>
    </row>
    <row r="26" spans="1:8" x14ac:dyDescent="0.3">
      <c r="A26" s="3">
        <f t="shared" si="2"/>
        <v>25</v>
      </c>
      <c r="B26" s="3">
        <v>24</v>
      </c>
      <c r="C26" s="3">
        <v>22</v>
      </c>
      <c r="D26" s="3">
        <v>21</v>
      </c>
      <c r="E26" s="32">
        <v>45672.619444444441</v>
      </c>
      <c r="F26" s="3">
        <v>1282</v>
      </c>
      <c r="G26" s="3" t="s">
        <v>369</v>
      </c>
      <c r="H26" s="3" t="s">
        <v>409</v>
      </c>
    </row>
    <row r="27" spans="1:8" x14ac:dyDescent="0.3">
      <c r="A27" s="3">
        <f t="shared" ref="A27:A32" si="3">ROW(A27)-1</f>
        <v>26</v>
      </c>
      <c r="B27" s="3">
        <v>25</v>
      </c>
      <c r="C27" s="3">
        <v>23</v>
      </c>
      <c r="D27" s="3">
        <v>22</v>
      </c>
      <c r="E27" s="32">
        <v>45673.965277777781</v>
      </c>
      <c r="F27" s="3">
        <v>1304</v>
      </c>
      <c r="G27" s="3" t="s">
        <v>368</v>
      </c>
      <c r="H27" s="3" t="s">
        <v>395</v>
      </c>
    </row>
    <row r="28" spans="1:8" x14ac:dyDescent="0.3">
      <c r="A28" s="3">
        <f t="shared" si="3"/>
        <v>27</v>
      </c>
      <c r="B28" s="3">
        <v>26</v>
      </c>
      <c r="C28" s="3">
        <v>24</v>
      </c>
      <c r="D28" s="3">
        <v>23</v>
      </c>
      <c r="E28" s="32">
        <v>45674.038194444445</v>
      </c>
      <c r="F28" s="3">
        <v>1306</v>
      </c>
      <c r="G28" s="3" t="s">
        <v>368</v>
      </c>
      <c r="H28" s="3" t="s">
        <v>395</v>
      </c>
    </row>
    <row r="29" spans="1:8" x14ac:dyDescent="0.3">
      <c r="A29" s="3">
        <f t="shared" si="3"/>
        <v>28</v>
      </c>
      <c r="B29" s="3">
        <v>27</v>
      </c>
      <c r="C29" s="3">
        <v>25</v>
      </c>
      <c r="D29" s="3"/>
      <c r="E29" s="32">
        <v>45677.397222222222</v>
      </c>
      <c r="F29" s="3">
        <v>1538</v>
      </c>
      <c r="G29" s="3" t="s">
        <v>378</v>
      </c>
      <c r="H29" s="3" t="s">
        <v>418</v>
      </c>
    </row>
    <row r="30" spans="1:8" x14ac:dyDescent="0.3">
      <c r="A30" s="3">
        <f t="shared" si="3"/>
        <v>29</v>
      </c>
      <c r="B30" s="3">
        <v>28</v>
      </c>
      <c r="C30" s="3">
        <v>26</v>
      </c>
      <c r="D30" s="3">
        <v>24</v>
      </c>
      <c r="E30" s="32">
        <v>45677.602083333331</v>
      </c>
      <c r="F30" s="3">
        <v>1626</v>
      </c>
      <c r="G30" s="3" t="s">
        <v>369</v>
      </c>
      <c r="H30" s="3" t="s">
        <v>396</v>
      </c>
    </row>
    <row r="31" spans="1:8" x14ac:dyDescent="0.3">
      <c r="A31" s="3">
        <f t="shared" si="3"/>
        <v>30</v>
      </c>
      <c r="B31" s="3">
        <v>29</v>
      </c>
      <c r="C31" s="3">
        <v>27</v>
      </c>
      <c r="D31" s="3"/>
      <c r="E31" s="32">
        <v>45677.708333333336</v>
      </c>
      <c r="F31" s="3">
        <v>1635</v>
      </c>
      <c r="G31" s="3" t="s">
        <v>368</v>
      </c>
      <c r="H31" s="3" t="s">
        <v>427</v>
      </c>
    </row>
    <row r="32" spans="1:8" x14ac:dyDescent="0.3">
      <c r="A32" s="3">
        <f t="shared" si="3"/>
        <v>31</v>
      </c>
      <c r="B32" s="3">
        <v>30</v>
      </c>
      <c r="C32" s="3">
        <v>28</v>
      </c>
      <c r="D32" s="3">
        <v>25</v>
      </c>
      <c r="E32" s="32">
        <v>45677.850694444445</v>
      </c>
      <c r="F32" s="3">
        <v>1641</v>
      </c>
      <c r="G32" s="3" t="s">
        <v>368</v>
      </c>
      <c r="H32" s="3" t="s">
        <v>427</v>
      </c>
    </row>
    <row r="33" spans="1:8" x14ac:dyDescent="0.3">
      <c r="A33" s="3">
        <f t="shared" ref="A33:A40" si="4">ROW(A33)-1</f>
        <v>32</v>
      </c>
      <c r="B33" s="3">
        <v>31</v>
      </c>
      <c r="C33" s="3">
        <v>29</v>
      </c>
      <c r="D33" s="3">
        <v>26</v>
      </c>
      <c r="E33" s="32">
        <v>45681.479166666664</v>
      </c>
      <c r="F33" s="3">
        <v>2110</v>
      </c>
      <c r="G33" s="3" t="s">
        <v>368</v>
      </c>
      <c r="H33" s="3" t="s">
        <v>427</v>
      </c>
    </row>
    <row r="34" spans="1:8" x14ac:dyDescent="0.3">
      <c r="A34" s="3">
        <f t="shared" si="4"/>
        <v>33</v>
      </c>
      <c r="B34" s="3">
        <v>32</v>
      </c>
      <c r="C34" s="3">
        <v>30</v>
      </c>
      <c r="D34" s="3">
        <v>27</v>
      </c>
      <c r="E34" s="32">
        <v>45681.5625</v>
      </c>
      <c r="F34" s="3">
        <v>2124</v>
      </c>
      <c r="G34" s="3" t="s">
        <v>369</v>
      </c>
      <c r="H34" s="3" t="s">
        <v>418</v>
      </c>
    </row>
    <row r="35" spans="1:8" x14ac:dyDescent="0.3">
      <c r="A35" s="3">
        <f t="shared" si="4"/>
        <v>34</v>
      </c>
      <c r="B35" s="3">
        <v>33</v>
      </c>
      <c r="C35" s="3"/>
      <c r="D35" s="3">
        <v>28</v>
      </c>
      <c r="E35" s="32">
        <v>45681.578472222223</v>
      </c>
      <c r="F35" s="3">
        <v>2126</v>
      </c>
      <c r="G35" s="3" t="s">
        <v>373</v>
      </c>
      <c r="H35" s="3" t="s">
        <v>427</v>
      </c>
    </row>
    <row r="36" spans="1:8" x14ac:dyDescent="0.3">
      <c r="A36" s="3">
        <f t="shared" si="4"/>
        <v>35</v>
      </c>
      <c r="B36" s="3">
        <v>34</v>
      </c>
      <c r="C36" s="3">
        <v>31</v>
      </c>
      <c r="D36" s="3">
        <v>29</v>
      </c>
      <c r="E36" s="32">
        <v>45681.826388888891</v>
      </c>
      <c r="F36" s="3">
        <v>2146</v>
      </c>
      <c r="G36" s="3" t="s">
        <v>368</v>
      </c>
      <c r="H36" s="3" t="s">
        <v>427</v>
      </c>
    </row>
    <row r="37" spans="1:8" x14ac:dyDescent="0.3">
      <c r="A37" s="3">
        <f t="shared" si="4"/>
        <v>36</v>
      </c>
      <c r="B37" s="3">
        <v>35</v>
      </c>
      <c r="C37" s="3">
        <v>32</v>
      </c>
      <c r="D37" s="3">
        <v>30</v>
      </c>
      <c r="E37" s="32">
        <v>45681.845833333333</v>
      </c>
      <c r="F37" s="3">
        <v>2149</v>
      </c>
      <c r="G37" s="3" t="s">
        <v>368</v>
      </c>
      <c r="H37" s="3" t="s">
        <v>418</v>
      </c>
    </row>
    <row r="38" spans="1:8" x14ac:dyDescent="0.3">
      <c r="A38" s="3">
        <f t="shared" si="4"/>
        <v>37</v>
      </c>
      <c r="B38" s="3">
        <v>36</v>
      </c>
      <c r="C38" s="3">
        <v>33</v>
      </c>
      <c r="D38" s="3">
        <v>31</v>
      </c>
      <c r="E38" s="32">
        <v>45685.415972222225</v>
      </c>
      <c r="F38" s="3">
        <v>2479</v>
      </c>
      <c r="G38" s="3" t="s">
        <v>369</v>
      </c>
      <c r="H38" s="3" t="s">
        <v>395</v>
      </c>
    </row>
    <row r="39" spans="1:8" x14ac:dyDescent="0.3">
      <c r="A39" s="3">
        <f t="shared" si="4"/>
        <v>38</v>
      </c>
      <c r="B39" s="3">
        <v>37</v>
      </c>
      <c r="C39" s="3">
        <v>34</v>
      </c>
      <c r="D39" s="3">
        <v>32</v>
      </c>
      <c r="E39" s="32">
        <v>21578.497916666667</v>
      </c>
      <c r="F39" s="3">
        <v>2516</v>
      </c>
      <c r="G39" s="3" t="s">
        <v>369</v>
      </c>
      <c r="H39" s="3" t="s">
        <v>409</v>
      </c>
    </row>
    <row r="40" spans="1:8" x14ac:dyDescent="0.3">
      <c r="A40" s="3">
        <f t="shared" si="4"/>
        <v>39</v>
      </c>
      <c r="B40" s="3">
        <v>38</v>
      </c>
      <c r="C40" s="3">
        <v>35</v>
      </c>
      <c r="D40" s="3"/>
      <c r="E40" s="32">
        <v>45685.621527777781</v>
      </c>
      <c r="F40" s="3">
        <v>2528</v>
      </c>
      <c r="G40" s="3" t="s">
        <v>462</v>
      </c>
      <c r="H40" s="3" t="s">
        <v>395</v>
      </c>
    </row>
    <row r="41" spans="1:8" x14ac:dyDescent="0.3">
      <c r="A41" s="3">
        <f t="shared" ref="A41:A46" si="5">ROW(A41)-1</f>
        <v>40</v>
      </c>
      <c r="B41" s="3">
        <v>39</v>
      </c>
      <c r="C41" s="3">
        <v>36</v>
      </c>
      <c r="D41" s="3">
        <v>33</v>
      </c>
      <c r="E41" s="32">
        <v>45688.659722222219</v>
      </c>
      <c r="F41" s="3">
        <v>2893</v>
      </c>
      <c r="G41" s="3" t="s">
        <v>368</v>
      </c>
      <c r="H41" s="3" t="s">
        <v>395</v>
      </c>
    </row>
    <row r="42" spans="1:8" x14ac:dyDescent="0.3">
      <c r="A42" s="3">
        <f t="shared" si="5"/>
        <v>41</v>
      </c>
      <c r="B42" s="3">
        <v>40</v>
      </c>
      <c r="C42" s="3">
        <v>37</v>
      </c>
      <c r="D42" s="3">
        <v>34</v>
      </c>
      <c r="E42" s="32">
        <v>45688.690972222219</v>
      </c>
      <c r="F42" s="3">
        <v>2896</v>
      </c>
      <c r="G42" s="3" t="s">
        <v>368</v>
      </c>
      <c r="H42" s="3" t="s">
        <v>427</v>
      </c>
    </row>
    <row r="43" spans="1:8" x14ac:dyDescent="0.3">
      <c r="A43" s="3">
        <f t="shared" si="5"/>
        <v>42</v>
      </c>
      <c r="B43" s="3">
        <v>41</v>
      </c>
      <c r="C43" s="3">
        <v>38</v>
      </c>
      <c r="D43" s="3">
        <v>35</v>
      </c>
      <c r="E43" s="32">
        <v>45688.725694444445</v>
      </c>
      <c r="F43" s="3">
        <v>2902</v>
      </c>
      <c r="G43" s="3" t="s">
        <v>368</v>
      </c>
      <c r="H43" s="3" t="s">
        <v>395</v>
      </c>
    </row>
    <row r="44" spans="1:8" x14ac:dyDescent="0.3">
      <c r="A44" s="3">
        <f t="shared" si="5"/>
        <v>43</v>
      </c>
      <c r="B44" s="3">
        <v>42</v>
      </c>
      <c r="C44" s="3">
        <v>39</v>
      </c>
      <c r="D44" s="3">
        <v>36</v>
      </c>
      <c r="E44" s="32">
        <v>45688.739583333336</v>
      </c>
      <c r="F44" s="3">
        <v>2903</v>
      </c>
      <c r="G44" s="3" t="s">
        <v>368</v>
      </c>
      <c r="H44" s="3" t="s">
        <v>427</v>
      </c>
    </row>
    <row r="45" spans="1:8" x14ac:dyDescent="0.3">
      <c r="A45" s="3">
        <f t="shared" si="5"/>
        <v>44</v>
      </c>
      <c r="B45" s="3">
        <v>43</v>
      </c>
      <c r="C45" s="3">
        <v>40</v>
      </c>
      <c r="D45" s="3">
        <v>37</v>
      </c>
      <c r="E45" s="32">
        <v>45686.423611111109</v>
      </c>
      <c r="F45" s="3">
        <v>2595</v>
      </c>
      <c r="G45" s="3" t="s">
        <v>480</v>
      </c>
      <c r="H45" s="3" t="s">
        <v>395</v>
      </c>
    </row>
    <row r="46" spans="1:8" x14ac:dyDescent="0.3">
      <c r="A46" s="3">
        <f t="shared" si="5"/>
        <v>45</v>
      </c>
      <c r="B46" s="3">
        <v>44</v>
      </c>
      <c r="C46" s="3">
        <v>41</v>
      </c>
      <c r="D46" s="3">
        <v>38</v>
      </c>
      <c r="E46" s="32">
        <v>45688.853472222225</v>
      </c>
      <c r="F46" s="3">
        <v>2907</v>
      </c>
      <c r="G46" s="3" t="s">
        <v>368</v>
      </c>
      <c r="H46" s="3" t="s">
        <v>395</v>
      </c>
    </row>
    <row r="47" spans="1:8" x14ac:dyDescent="0.3">
      <c r="A47" s="3">
        <f t="shared" ref="A47:A52" si="6">ROW(A47)-1</f>
        <v>46</v>
      </c>
      <c r="B47" s="3">
        <v>45</v>
      </c>
      <c r="C47" s="3">
        <v>42</v>
      </c>
      <c r="D47" s="3">
        <v>39</v>
      </c>
      <c r="E47" s="32">
        <v>45779.445833333331</v>
      </c>
      <c r="F47" s="3">
        <v>3393</v>
      </c>
      <c r="G47" s="3" t="s">
        <v>369</v>
      </c>
      <c r="H47" s="3" t="s">
        <v>418</v>
      </c>
    </row>
    <row r="48" spans="1:8" x14ac:dyDescent="0.3">
      <c r="A48" s="3">
        <f t="shared" si="6"/>
        <v>47</v>
      </c>
      <c r="B48" s="3">
        <v>46</v>
      </c>
      <c r="C48" s="3">
        <v>43</v>
      </c>
      <c r="D48" s="3">
        <v>40</v>
      </c>
      <c r="E48" s="32">
        <v>45693.915277777778</v>
      </c>
      <c r="F48" s="3">
        <v>3444</v>
      </c>
      <c r="G48" s="3" t="s">
        <v>368</v>
      </c>
      <c r="H48" s="3" t="s">
        <v>395</v>
      </c>
    </row>
    <row r="49" spans="1:8" x14ac:dyDescent="0.3">
      <c r="A49" s="3">
        <f t="shared" si="6"/>
        <v>48</v>
      </c>
      <c r="B49" s="3">
        <v>47</v>
      </c>
      <c r="C49" s="3">
        <v>44</v>
      </c>
      <c r="D49" s="3">
        <v>41</v>
      </c>
      <c r="E49" s="32">
        <v>45681.000694444447</v>
      </c>
      <c r="F49" s="3">
        <v>2046</v>
      </c>
      <c r="G49" s="3" t="s">
        <v>480</v>
      </c>
      <c r="H49" s="3" t="s">
        <v>418</v>
      </c>
    </row>
    <row r="50" spans="1:8" x14ac:dyDescent="0.3">
      <c r="A50" s="3">
        <f t="shared" si="6"/>
        <v>49</v>
      </c>
      <c r="B50" s="3">
        <v>48</v>
      </c>
      <c r="C50" s="3">
        <v>45</v>
      </c>
      <c r="D50" s="3">
        <v>42</v>
      </c>
      <c r="E50" s="32">
        <v>45692.286111111112</v>
      </c>
      <c r="F50" s="3">
        <v>3158</v>
      </c>
      <c r="G50" s="3" t="s">
        <v>499</v>
      </c>
    </row>
    <row r="51" spans="1:8" x14ac:dyDescent="0.3">
      <c r="A51" s="3">
        <f t="shared" si="6"/>
        <v>50</v>
      </c>
      <c r="B51" s="3">
        <v>49</v>
      </c>
      <c r="C51" s="3">
        <v>46</v>
      </c>
      <c r="D51" s="3">
        <v>43</v>
      </c>
      <c r="E51" s="32">
        <v>45696.904166666667</v>
      </c>
      <c r="F51" s="3">
        <v>3719</v>
      </c>
      <c r="G51" s="3" t="s">
        <v>368</v>
      </c>
      <c r="H51" s="3" t="s">
        <v>409</v>
      </c>
    </row>
    <row r="52" spans="1:8" x14ac:dyDescent="0.3">
      <c r="A52" s="3">
        <f t="shared" si="6"/>
        <v>51</v>
      </c>
      <c r="B52" s="3">
        <v>50</v>
      </c>
      <c r="C52" s="3">
        <v>47</v>
      </c>
      <c r="D52" s="3">
        <v>44</v>
      </c>
      <c r="E52" s="32">
        <v>45697.069444444445</v>
      </c>
      <c r="F52" s="3">
        <v>3727</v>
      </c>
      <c r="G52" s="3" t="s">
        <v>368</v>
      </c>
      <c r="H52" s="3" t="s">
        <v>409</v>
      </c>
    </row>
    <row r="53" spans="1:8" x14ac:dyDescent="0.3">
      <c r="A53" s="3">
        <f t="shared" ref="A53:A58" si="7">ROW(A53)-1</f>
        <v>52</v>
      </c>
      <c r="B53" s="3">
        <v>51</v>
      </c>
      <c r="C53" s="3">
        <v>48</v>
      </c>
      <c r="D53" s="3">
        <v>45</v>
      </c>
      <c r="E53" s="32">
        <v>45699.547222222223</v>
      </c>
      <c r="F53" s="3">
        <v>4027</v>
      </c>
      <c r="G53" s="3" t="s">
        <v>368</v>
      </c>
      <c r="H53" s="3" t="s">
        <v>409</v>
      </c>
    </row>
    <row r="54" spans="1:8" x14ac:dyDescent="0.3">
      <c r="A54" s="3">
        <f t="shared" si="7"/>
        <v>53</v>
      </c>
      <c r="B54" s="3">
        <v>52</v>
      </c>
      <c r="C54" s="3">
        <v>49</v>
      </c>
      <c r="D54" s="3">
        <v>46</v>
      </c>
      <c r="E54" s="32">
        <v>45699.583333333336</v>
      </c>
      <c r="F54" s="3">
        <v>4031</v>
      </c>
      <c r="G54" s="3" t="s">
        <v>368</v>
      </c>
      <c r="H54" s="3" t="s">
        <v>409</v>
      </c>
    </row>
    <row r="55" spans="1:8" x14ac:dyDescent="0.3">
      <c r="A55" s="3">
        <f t="shared" si="7"/>
        <v>54</v>
      </c>
      <c r="B55" s="3">
        <v>53</v>
      </c>
      <c r="C55" s="3">
        <v>50</v>
      </c>
      <c r="D55" s="3"/>
      <c r="E55" s="32">
        <v>45703.763888888891</v>
      </c>
      <c r="F55" s="3">
        <v>4415</v>
      </c>
      <c r="G55" s="3" t="s">
        <v>371</v>
      </c>
      <c r="H55" s="3" t="s">
        <v>418</v>
      </c>
    </row>
    <row r="56" spans="1:8" x14ac:dyDescent="0.3">
      <c r="A56" s="3">
        <f t="shared" si="7"/>
        <v>55</v>
      </c>
      <c r="B56" s="3">
        <v>54</v>
      </c>
      <c r="C56" s="3">
        <v>51</v>
      </c>
      <c r="D56" s="3">
        <v>47</v>
      </c>
      <c r="E56" s="32">
        <v>45703.972222222219</v>
      </c>
      <c r="F56" s="3">
        <v>4427</v>
      </c>
      <c r="G56" s="3" t="s">
        <v>368</v>
      </c>
      <c r="H56" s="3" t="s">
        <v>418</v>
      </c>
    </row>
    <row r="57" spans="1:8" x14ac:dyDescent="0.3">
      <c r="A57" s="3">
        <f t="shared" si="7"/>
        <v>56</v>
      </c>
      <c r="B57" s="3">
        <v>55</v>
      </c>
      <c r="C57" s="3">
        <v>52</v>
      </c>
      <c r="D57" s="3">
        <v>48</v>
      </c>
      <c r="E57" s="32">
        <v>45708.513888888891</v>
      </c>
      <c r="F57" s="3">
        <v>4839</v>
      </c>
      <c r="G57" s="3" t="s">
        <v>369</v>
      </c>
      <c r="H57" s="3" t="s">
        <v>418</v>
      </c>
    </row>
    <row r="58" spans="1:8" x14ac:dyDescent="0.3">
      <c r="A58" s="3">
        <f t="shared" si="7"/>
        <v>57</v>
      </c>
      <c r="B58" s="3">
        <v>56</v>
      </c>
      <c r="C58" s="3">
        <v>53</v>
      </c>
      <c r="D58" s="3">
        <v>49</v>
      </c>
      <c r="E58" s="32">
        <v>45708.607638888891</v>
      </c>
      <c r="F58" s="3">
        <v>4852</v>
      </c>
      <c r="G58" s="3" t="s">
        <v>369</v>
      </c>
      <c r="H58" s="3" t="s">
        <v>418</v>
      </c>
    </row>
    <row r="59" spans="1:8" x14ac:dyDescent="0.3">
      <c r="A59" s="3">
        <f t="shared" ref="A59:A65" si="8">ROW(A59)-1</f>
        <v>58</v>
      </c>
      <c r="B59" s="3">
        <v>57</v>
      </c>
      <c r="C59" s="3">
        <v>54</v>
      </c>
      <c r="D59" s="3">
        <v>50</v>
      </c>
      <c r="E59" s="32">
        <v>45708.636805555558</v>
      </c>
      <c r="F59" s="3">
        <v>4854</v>
      </c>
      <c r="G59" s="3" t="s">
        <v>368</v>
      </c>
      <c r="H59" s="3" t="s">
        <v>396</v>
      </c>
    </row>
    <row r="60" spans="1:8" x14ac:dyDescent="0.3">
      <c r="A60" s="3">
        <f t="shared" si="8"/>
        <v>59</v>
      </c>
      <c r="B60" s="3">
        <v>58</v>
      </c>
      <c r="C60" s="3">
        <v>55</v>
      </c>
      <c r="D60" s="3">
        <v>51</v>
      </c>
      <c r="E60" s="32">
        <v>45708.507638888892</v>
      </c>
      <c r="F60" s="3">
        <v>4837</v>
      </c>
      <c r="G60" s="3" t="s">
        <v>369</v>
      </c>
      <c r="H60" s="3" t="s">
        <v>418</v>
      </c>
    </row>
    <row r="61" spans="1:8" x14ac:dyDescent="0.3">
      <c r="A61" s="3">
        <f t="shared" si="8"/>
        <v>60</v>
      </c>
      <c r="B61" s="3">
        <v>59</v>
      </c>
      <c r="C61" s="3">
        <v>56</v>
      </c>
      <c r="D61" s="3">
        <v>52</v>
      </c>
      <c r="E61" s="32">
        <v>45711.456250000003</v>
      </c>
      <c r="F61" s="3">
        <v>5017</v>
      </c>
      <c r="G61" s="3" t="s">
        <v>369</v>
      </c>
      <c r="H61" s="3" t="s">
        <v>409</v>
      </c>
    </row>
    <row r="62" spans="1:8" x14ac:dyDescent="0.3">
      <c r="A62" s="3">
        <f t="shared" si="8"/>
        <v>61</v>
      </c>
      <c r="B62" s="3">
        <v>60</v>
      </c>
      <c r="C62" s="3">
        <v>57</v>
      </c>
      <c r="D62" s="3">
        <v>53</v>
      </c>
      <c r="E62" s="32">
        <v>45711.45</v>
      </c>
      <c r="F62" s="3">
        <v>5016</v>
      </c>
      <c r="G62" s="3" t="s">
        <v>369</v>
      </c>
      <c r="H62" s="3" t="s">
        <v>395</v>
      </c>
    </row>
    <row r="63" spans="1:8" x14ac:dyDescent="0.3">
      <c r="A63" s="3">
        <f t="shared" si="8"/>
        <v>62</v>
      </c>
      <c r="B63" s="3">
        <v>61</v>
      </c>
      <c r="C63" s="3">
        <v>58</v>
      </c>
      <c r="D63" s="3">
        <v>54</v>
      </c>
      <c r="E63" s="32">
        <v>45711.845833333333</v>
      </c>
      <c r="F63" s="3">
        <v>5038</v>
      </c>
      <c r="G63" s="3" t="s">
        <v>368</v>
      </c>
      <c r="H63" s="3" t="s">
        <v>396</v>
      </c>
    </row>
    <row r="64" spans="1:8" x14ac:dyDescent="0.3">
      <c r="A64" s="3">
        <f t="shared" si="8"/>
        <v>63</v>
      </c>
      <c r="B64" s="3">
        <v>62</v>
      </c>
      <c r="C64" s="3">
        <v>59</v>
      </c>
      <c r="D64" s="3">
        <v>55</v>
      </c>
      <c r="E64" s="32">
        <v>45714.7</v>
      </c>
      <c r="F64" s="3">
        <v>5419</v>
      </c>
      <c r="G64" s="3" t="s">
        <v>378</v>
      </c>
      <c r="H64" s="3" t="s">
        <v>418</v>
      </c>
    </row>
    <row r="65" spans="1:8" x14ac:dyDescent="0.3">
      <c r="A65" s="3">
        <f t="shared" si="8"/>
        <v>64</v>
      </c>
      <c r="B65" s="3">
        <v>63</v>
      </c>
      <c r="C65" s="3">
        <v>60</v>
      </c>
      <c r="D65" s="3">
        <v>56</v>
      </c>
      <c r="E65" s="32">
        <v>45714.747916666667</v>
      </c>
      <c r="F65" s="3">
        <v>5424</v>
      </c>
      <c r="G65" s="3" t="s">
        <v>369</v>
      </c>
      <c r="H65" s="3" t="s">
        <v>427</v>
      </c>
    </row>
    <row r="66" spans="1:8" x14ac:dyDescent="0.3">
      <c r="A66" s="3">
        <f t="shared" ref="A66:A72" si="9">ROW(A66)-1</f>
        <v>65</v>
      </c>
      <c r="B66" s="3">
        <v>64</v>
      </c>
      <c r="C66" s="3">
        <v>61</v>
      </c>
      <c r="D66" s="3">
        <v>57</v>
      </c>
      <c r="E66" s="32">
        <v>45717.563194444447</v>
      </c>
      <c r="F66" s="3">
        <v>5694</v>
      </c>
      <c r="G66" s="3" t="s">
        <v>368</v>
      </c>
      <c r="H66" s="3" t="s">
        <v>427</v>
      </c>
    </row>
    <row r="67" spans="1:8" x14ac:dyDescent="0.3">
      <c r="A67" s="3">
        <f t="shared" si="9"/>
        <v>66</v>
      </c>
      <c r="B67" s="3">
        <v>64</v>
      </c>
      <c r="C67" s="3">
        <v>62</v>
      </c>
      <c r="D67" s="3"/>
      <c r="E67" s="32">
        <v>45717.563194444447</v>
      </c>
      <c r="F67" s="3">
        <v>5694</v>
      </c>
      <c r="G67" s="3" t="s">
        <v>550</v>
      </c>
      <c r="H67" s="3" t="s">
        <v>395</v>
      </c>
    </row>
    <row r="68" spans="1:8" x14ac:dyDescent="0.3">
      <c r="A68" s="3">
        <f t="shared" si="9"/>
        <v>67</v>
      </c>
      <c r="B68" s="3">
        <v>65</v>
      </c>
      <c r="C68" s="3">
        <v>63</v>
      </c>
      <c r="D68" s="3">
        <v>58</v>
      </c>
      <c r="E68" s="32">
        <v>45718.060416666667</v>
      </c>
      <c r="F68" s="3">
        <v>5724</v>
      </c>
      <c r="G68" s="3" t="s">
        <v>368</v>
      </c>
      <c r="H68" s="3" t="s">
        <v>395</v>
      </c>
    </row>
    <row r="69" spans="1:8" x14ac:dyDescent="0.3">
      <c r="A69" s="3">
        <f t="shared" si="9"/>
        <v>68</v>
      </c>
      <c r="B69" s="3">
        <v>66</v>
      </c>
      <c r="C69" s="3">
        <v>64</v>
      </c>
      <c r="D69" s="3">
        <v>59</v>
      </c>
      <c r="E69" s="32">
        <v>45719.923611111109</v>
      </c>
      <c r="F69" s="3">
        <v>5903</v>
      </c>
      <c r="G69" s="3" t="s">
        <v>369</v>
      </c>
      <c r="H69" s="3" t="s">
        <v>418</v>
      </c>
    </row>
    <row r="70" spans="1:8" x14ac:dyDescent="0.3">
      <c r="A70" s="3">
        <f t="shared" si="9"/>
        <v>69</v>
      </c>
      <c r="B70" s="3">
        <v>67</v>
      </c>
      <c r="C70" s="3"/>
      <c r="D70" s="3">
        <v>60</v>
      </c>
      <c r="E70" s="32"/>
      <c r="F70" s="3">
        <v>5815</v>
      </c>
      <c r="G70" s="3" t="s">
        <v>374</v>
      </c>
    </row>
    <row r="71" spans="1:8" x14ac:dyDescent="0.3">
      <c r="A71" s="3">
        <f t="shared" si="9"/>
        <v>70</v>
      </c>
      <c r="B71" s="3">
        <v>68</v>
      </c>
      <c r="C71" s="3">
        <v>65</v>
      </c>
      <c r="D71" s="3"/>
      <c r="E71" s="32">
        <v>45720.590277777781</v>
      </c>
      <c r="F71" s="3">
        <v>6024</v>
      </c>
      <c r="G71" s="3" t="s">
        <v>369</v>
      </c>
      <c r="H71" s="3" t="s">
        <v>409</v>
      </c>
    </row>
    <row r="72" spans="1:8" x14ac:dyDescent="0.3">
      <c r="A72" s="3">
        <f t="shared" si="9"/>
        <v>71</v>
      </c>
      <c r="B72" s="3">
        <v>69</v>
      </c>
      <c r="C72" s="3">
        <v>67</v>
      </c>
      <c r="D72" s="3">
        <v>61</v>
      </c>
      <c r="E72" s="32">
        <v>45721.052777777775</v>
      </c>
      <c r="F72" s="3">
        <v>6049</v>
      </c>
      <c r="G72" s="3" t="s">
        <v>368</v>
      </c>
      <c r="H72" s="3" t="s">
        <v>396</v>
      </c>
    </row>
    <row r="73" spans="1:8" x14ac:dyDescent="0.3">
      <c r="A73" s="3">
        <f t="shared" ref="A73:A78" si="10">ROW(A73)-1</f>
        <v>72</v>
      </c>
      <c r="B73" s="3">
        <v>70</v>
      </c>
      <c r="C73" s="3">
        <v>68</v>
      </c>
      <c r="D73" s="3">
        <v>62</v>
      </c>
      <c r="E73" s="32">
        <v>45722.447916666664</v>
      </c>
      <c r="F73" s="3">
        <v>6226</v>
      </c>
      <c r="G73" s="3" t="s">
        <v>368</v>
      </c>
      <c r="H73" s="3" t="s">
        <v>395</v>
      </c>
    </row>
    <row r="74" spans="1:8" x14ac:dyDescent="0.3">
      <c r="A74" s="3">
        <f t="shared" si="10"/>
        <v>73</v>
      </c>
      <c r="B74" s="3">
        <v>71</v>
      </c>
      <c r="C74" s="3">
        <v>69</v>
      </c>
      <c r="D74" s="3"/>
      <c r="E74" s="32">
        <v>45722.431250000001</v>
      </c>
      <c r="F74" s="3">
        <v>6218</v>
      </c>
      <c r="G74" s="3" t="s">
        <v>378</v>
      </c>
      <c r="H74" s="3" t="s">
        <v>418</v>
      </c>
    </row>
    <row r="75" spans="1:8" x14ac:dyDescent="0.3">
      <c r="A75" s="3">
        <f t="shared" si="10"/>
        <v>74</v>
      </c>
      <c r="B75" s="3">
        <v>72</v>
      </c>
      <c r="C75" s="3">
        <v>70</v>
      </c>
      <c r="D75" s="3">
        <v>63</v>
      </c>
      <c r="E75" s="32">
        <v>45722.739583333336</v>
      </c>
      <c r="F75" s="3">
        <v>6266</v>
      </c>
      <c r="G75" s="3" t="s">
        <v>368</v>
      </c>
      <c r="H75" s="3" t="s">
        <v>395</v>
      </c>
    </row>
    <row r="76" spans="1:8" x14ac:dyDescent="0.3">
      <c r="A76" s="3">
        <f t="shared" si="10"/>
        <v>75</v>
      </c>
      <c r="B76" s="3">
        <v>73</v>
      </c>
      <c r="C76" s="3">
        <v>71</v>
      </c>
      <c r="D76" s="3"/>
      <c r="E76" s="32">
        <v>45724.414583333331</v>
      </c>
      <c r="F76" s="3">
        <v>7801</v>
      </c>
      <c r="G76" s="3" t="s">
        <v>368</v>
      </c>
      <c r="H76" s="3" t="s">
        <v>427</v>
      </c>
    </row>
    <row r="77" spans="1:8" x14ac:dyDescent="0.3">
      <c r="A77" s="3">
        <f t="shared" si="10"/>
        <v>76</v>
      </c>
      <c r="B77" s="3">
        <v>74</v>
      </c>
      <c r="C77" s="3">
        <v>72</v>
      </c>
      <c r="D77" s="3"/>
      <c r="E77" s="32">
        <v>45724.566666666666</v>
      </c>
      <c r="F77" s="3">
        <v>6391</v>
      </c>
      <c r="G77" s="3" t="s">
        <v>368</v>
      </c>
      <c r="H77" s="3" t="s">
        <v>395</v>
      </c>
    </row>
    <row r="78" spans="1:8" x14ac:dyDescent="0.3">
      <c r="A78" s="3">
        <f t="shared" si="10"/>
        <v>77</v>
      </c>
      <c r="B78" s="3">
        <v>75</v>
      </c>
      <c r="C78" s="3">
        <v>73</v>
      </c>
      <c r="D78" s="3">
        <v>64</v>
      </c>
      <c r="E78" s="32">
        <v>45724.690972222219</v>
      </c>
      <c r="F78" s="3">
        <v>6402</v>
      </c>
      <c r="G78" s="3" t="s">
        <v>368</v>
      </c>
      <c r="H78" s="3" t="s">
        <v>427</v>
      </c>
    </row>
    <row r="79" spans="1:8" x14ac:dyDescent="0.3">
      <c r="A79" s="3">
        <f t="shared" ref="A79:A87" si="11">ROW(A79)-1</f>
        <v>78</v>
      </c>
      <c r="B79" s="3">
        <v>76</v>
      </c>
      <c r="C79" s="3">
        <v>74</v>
      </c>
      <c r="D79" s="3">
        <v>65</v>
      </c>
      <c r="E79" s="32">
        <v>45728.024305555555</v>
      </c>
      <c r="F79" s="3">
        <v>6761</v>
      </c>
      <c r="G79" s="3" t="s">
        <v>369</v>
      </c>
      <c r="H79" s="3" t="s">
        <v>409</v>
      </c>
    </row>
    <row r="80" spans="1:8" x14ac:dyDescent="0.3">
      <c r="A80" s="3">
        <f t="shared" si="11"/>
        <v>79</v>
      </c>
      <c r="B80" s="3">
        <v>77</v>
      </c>
      <c r="C80" s="3">
        <v>75</v>
      </c>
      <c r="D80" s="3">
        <v>66</v>
      </c>
      <c r="E80" s="32">
        <v>45734.431944444441</v>
      </c>
      <c r="F80" s="3">
        <v>7466</v>
      </c>
      <c r="G80" s="3" t="s">
        <v>369</v>
      </c>
      <c r="H80" s="3" t="s">
        <v>418</v>
      </c>
    </row>
    <row r="81" spans="1:8" x14ac:dyDescent="0.3">
      <c r="A81" s="3">
        <f t="shared" si="11"/>
        <v>80</v>
      </c>
      <c r="B81" s="3">
        <v>78</v>
      </c>
      <c r="C81" s="3">
        <v>76</v>
      </c>
      <c r="D81" s="3">
        <v>67</v>
      </c>
      <c r="E81" s="32">
        <v>45734.627083333333</v>
      </c>
      <c r="F81" s="3">
        <v>7524</v>
      </c>
      <c r="G81" s="3" t="s">
        <v>368</v>
      </c>
      <c r="H81" s="3" t="s">
        <v>418</v>
      </c>
    </row>
    <row r="82" spans="1:8" x14ac:dyDescent="0.3">
      <c r="A82" s="3">
        <f t="shared" si="11"/>
        <v>81</v>
      </c>
      <c r="B82" s="3">
        <v>79</v>
      </c>
      <c r="C82" s="3">
        <v>77</v>
      </c>
      <c r="D82" s="3">
        <v>68</v>
      </c>
      <c r="E82" s="32">
        <v>45734.96875</v>
      </c>
      <c r="F82" s="3">
        <v>7542</v>
      </c>
      <c r="G82" s="3" t="s">
        <v>368</v>
      </c>
      <c r="H82" s="3" t="s">
        <v>427</v>
      </c>
    </row>
    <row r="83" spans="1:8" x14ac:dyDescent="0.3">
      <c r="A83" s="3">
        <f t="shared" si="11"/>
        <v>82</v>
      </c>
      <c r="B83" s="3">
        <v>80</v>
      </c>
      <c r="C83" s="3">
        <v>78</v>
      </c>
      <c r="D83" s="3">
        <v>69</v>
      </c>
      <c r="E83" s="32">
        <v>45735.295138888891</v>
      </c>
      <c r="F83" s="3">
        <v>7548</v>
      </c>
      <c r="G83" s="3" t="s">
        <v>368</v>
      </c>
      <c r="H83" s="3" t="s">
        <v>395</v>
      </c>
    </row>
    <row r="84" spans="1:8" x14ac:dyDescent="0.3">
      <c r="A84" s="3">
        <f t="shared" si="11"/>
        <v>83</v>
      </c>
      <c r="B84" s="3">
        <v>81</v>
      </c>
      <c r="C84" s="3"/>
      <c r="D84" s="3">
        <v>70</v>
      </c>
      <c r="E84" s="32">
        <v>45738.438888888886</v>
      </c>
      <c r="F84" s="3">
        <v>7940</v>
      </c>
      <c r="G84" s="3" t="s">
        <v>462</v>
      </c>
      <c r="H84" s="3" t="s">
        <v>418</v>
      </c>
    </row>
    <row r="85" spans="1:8" x14ac:dyDescent="0.3">
      <c r="A85" s="3">
        <f t="shared" si="11"/>
        <v>84</v>
      </c>
      <c r="B85" s="3">
        <v>82</v>
      </c>
      <c r="C85" s="3">
        <v>79</v>
      </c>
      <c r="D85" s="3">
        <v>71</v>
      </c>
      <c r="E85" s="32">
        <v>45738.547222222223</v>
      </c>
      <c r="F85" s="3">
        <v>7953</v>
      </c>
      <c r="G85" s="3" t="s">
        <v>369</v>
      </c>
      <c r="H85" s="3" t="s">
        <v>418</v>
      </c>
    </row>
    <row r="86" spans="1:8" x14ac:dyDescent="0.3">
      <c r="A86" s="3">
        <f t="shared" si="11"/>
        <v>85</v>
      </c>
      <c r="B86" s="3">
        <v>83</v>
      </c>
      <c r="C86" s="3">
        <v>80</v>
      </c>
      <c r="D86" s="3">
        <v>72</v>
      </c>
      <c r="E86" s="32">
        <v>45738.875</v>
      </c>
      <c r="F86" s="3">
        <v>7967</v>
      </c>
      <c r="G86" s="3" t="s">
        <v>368</v>
      </c>
      <c r="H86" s="3" t="s">
        <v>427</v>
      </c>
    </row>
    <row r="87" spans="1:8" x14ac:dyDescent="0.3">
      <c r="A87" s="3">
        <f t="shared" si="11"/>
        <v>86</v>
      </c>
      <c r="B87" s="3">
        <v>84</v>
      </c>
      <c r="C87" s="3">
        <v>81</v>
      </c>
      <c r="D87" s="3">
        <v>73</v>
      </c>
      <c r="E87" s="32">
        <v>45739.909722222219</v>
      </c>
      <c r="F87" s="3">
        <v>7996</v>
      </c>
      <c r="G87" s="3" t="s">
        <v>369</v>
      </c>
      <c r="H87" s="3" t="s">
        <v>418</v>
      </c>
    </row>
    <row r="88" spans="1:8" x14ac:dyDescent="0.3">
      <c r="A88" s="3">
        <f t="shared" ref="A88:A98" si="12">ROW(A88)-1</f>
        <v>87</v>
      </c>
      <c r="B88" s="3">
        <v>85</v>
      </c>
      <c r="C88" s="3">
        <v>82</v>
      </c>
      <c r="D88" s="3">
        <v>74</v>
      </c>
      <c r="E88" s="32">
        <v>45740.715277777781</v>
      </c>
      <c r="F88" s="3">
        <v>8157</v>
      </c>
      <c r="G88" s="3" t="s">
        <v>368</v>
      </c>
      <c r="H88" s="3" t="s">
        <v>395</v>
      </c>
    </row>
    <row r="89" spans="1:8" x14ac:dyDescent="0.3">
      <c r="A89" s="3">
        <f t="shared" si="12"/>
        <v>88</v>
      </c>
      <c r="B89" s="3">
        <v>85</v>
      </c>
      <c r="C89" s="3"/>
      <c r="D89" s="3">
        <v>75</v>
      </c>
      <c r="E89" s="32">
        <v>45740.715277777781</v>
      </c>
      <c r="F89" s="3">
        <v>8157</v>
      </c>
      <c r="G89" s="3" t="s">
        <v>462</v>
      </c>
      <c r="H89" s="3" t="s">
        <v>395</v>
      </c>
    </row>
    <row r="90" spans="1:8" x14ac:dyDescent="0.3">
      <c r="A90" s="3">
        <f t="shared" si="12"/>
        <v>89</v>
      </c>
      <c r="B90" s="3">
        <v>85</v>
      </c>
      <c r="C90" s="3"/>
      <c r="D90" s="3">
        <v>76</v>
      </c>
      <c r="E90" s="32">
        <v>45740.715277777781</v>
      </c>
      <c r="F90" s="3">
        <v>8157</v>
      </c>
      <c r="G90" s="3" t="s">
        <v>374</v>
      </c>
      <c r="H90" s="3" t="s">
        <v>395</v>
      </c>
    </row>
    <row r="91" spans="1:8" x14ac:dyDescent="0.3">
      <c r="A91" s="3">
        <f t="shared" si="12"/>
        <v>90</v>
      </c>
      <c r="B91" s="3">
        <v>85</v>
      </c>
      <c r="C91" s="3">
        <v>83</v>
      </c>
      <c r="D91" s="3">
        <v>77</v>
      </c>
      <c r="E91" s="32">
        <v>45740.715277777781</v>
      </c>
      <c r="F91" s="3">
        <v>8157</v>
      </c>
      <c r="G91" s="3" t="s">
        <v>480</v>
      </c>
      <c r="H91" s="3" t="s">
        <v>395</v>
      </c>
    </row>
    <row r="92" spans="1:8" x14ac:dyDescent="0.3">
      <c r="A92" s="3">
        <f t="shared" si="12"/>
        <v>91</v>
      </c>
      <c r="B92" s="3">
        <v>86</v>
      </c>
      <c r="C92" s="3">
        <v>84</v>
      </c>
      <c r="D92" s="3">
        <v>78</v>
      </c>
      <c r="E92" s="32">
        <v>45746.463194444441</v>
      </c>
      <c r="F92" s="3">
        <v>8725</v>
      </c>
      <c r="G92" s="3" t="s">
        <v>368</v>
      </c>
      <c r="H92" s="3" t="s">
        <v>418</v>
      </c>
    </row>
    <row r="93" spans="1:8" x14ac:dyDescent="0.3">
      <c r="A93" s="3">
        <f t="shared" si="12"/>
        <v>92</v>
      </c>
      <c r="B93" s="3">
        <v>87</v>
      </c>
      <c r="C93" s="3">
        <v>85</v>
      </c>
      <c r="D93" s="3">
        <v>79</v>
      </c>
      <c r="E93" s="32">
        <v>45746.513888888891</v>
      </c>
      <c r="F93" s="3">
        <v>8732</v>
      </c>
      <c r="G93" s="3" t="s">
        <v>368</v>
      </c>
      <c r="H93" s="3" t="s">
        <v>395</v>
      </c>
    </row>
    <row r="94" spans="1:8" x14ac:dyDescent="0.3">
      <c r="A94" s="3">
        <f t="shared" si="12"/>
        <v>93</v>
      </c>
      <c r="B94" s="3">
        <v>88</v>
      </c>
      <c r="C94" s="3">
        <v>86</v>
      </c>
      <c r="D94" s="3">
        <v>80</v>
      </c>
      <c r="E94" s="32">
        <v>45746.84375</v>
      </c>
      <c r="F94" s="3">
        <v>8753</v>
      </c>
      <c r="G94" s="3" t="s">
        <v>368</v>
      </c>
      <c r="H94" s="3" t="s">
        <v>427</v>
      </c>
    </row>
    <row r="95" spans="1:8" x14ac:dyDescent="0.3">
      <c r="A95" s="3">
        <f t="shared" si="12"/>
        <v>94</v>
      </c>
      <c r="B95" s="3">
        <v>89</v>
      </c>
      <c r="C95" s="3">
        <v>87</v>
      </c>
      <c r="D95" s="3"/>
      <c r="E95" s="32">
        <v>45746.892361111109</v>
      </c>
      <c r="F95" s="3">
        <v>8756</v>
      </c>
      <c r="G95" s="3" t="s">
        <v>368</v>
      </c>
      <c r="H95" s="3" t="s">
        <v>427</v>
      </c>
    </row>
    <row r="96" spans="1:8" x14ac:dyDescent="0.3">
      <c r="A96" s="3">
        <f t="shared" si="12"/>
        <v>95</v>
      </c>
      <c r="B96" s="3">
        <v>90</v>
      </c>
      <c r="C96" s="3">
        <v>88</v>
      </c>
      <c r="D96" s="3">
        <v>81</v>
      </c>
      <c r="E96" s="32">
        <v>45747.220138888886</v>
      </c>
      <c r="F96" s="3">
        <v>8763</v>
      </c>
      <c r="G96" s="3" t="s">
        <v>368</v>
      </c>
      <c r="H96" s="3" t="s">
        <v>427</v>
      </c>
    </row>
    <row r="97" spans="1:8" x14ac:dyDescent="0.3">
      <c r="A97" s="3">
        <f t="shared" si="12"/>
        <v>96</v>
      </c>
      <c r="B97" s="3">
        <v>91</v>
      </c>
      <c r="C97" s="3">
        <v>89</v>
      </c>
      <c r="D97" s="3"/>
      <c r="E97" s="32">
        <v>45747.450694444444</v>
      </c>
      <c r="F97" s="3">
        <v>8832</v>
      </c>
      <c r="G97" s="3" t="s">
        <v>628</v>
      </c>
      <c r="H97" s="3" t="s">
        <v>629</v>
      </c>
    </row>
    <row r="98" spans="1:8" x14ac:dyDescent="0.3">
      <c r="A98" s="3">
        <f t="shared" si="12"/>
        <v>97</v>
      </c>
      <c r="B98" s="3">
        <v>92</v>
      </c>
      <c r="C98" s="3">
        <v>90</v>
      </c>
      <c r="D98" s="3">
        <v>82</v>
      </c>
      <c r="E98" s="32">
        <v>45748.698611111111</v>
      </c>
      <c r="F98" s="3">
        <v>9042</v>
      </c>
      <c r="G98" s="3" t="s">
        <v>368</v>
      </c>
      <c r="H98" s="3" t="s">
        <v>395</v>
      </c>
    </row>
    <row r="99" spans="1:8" x14ac:dyDescent="0.3">
      <c r="A99" s="3">
        <f>ROW(A99)-1</f>
        <v>98</v>
      </c>
      <c r="B99" s="3">
        <v>93</v>
      </c>
      <c r="C99" s="3">
        <v>91</v>
      </c>
      <c r="D99" s="3">
        <v>83</v>
      </c>
      <c r="E99" s="32">
        <v>45751.020833333336</v>
      </c>
      <c r="F99" s="3">
        <v>9316</v>
      </c>
      <c r="G99" s="3" t="s">
        <v>369</v>
      </c>
      <c r="H99" s="3" t="s">
        <v>395</v>
      </c>
    </row>
    <row r="100" spans="1:8" x14ac:dyDescent="0.3">
      <c r="A100" s="3">
        <f>ROW(A100)-1</f>
        <v>99</v>
      </c>
      <c r="B100" s="3">
        <v>94</v>
      </c>
      <c r="C100" s="3">
        <v>92</v>
      </c>
      <c r="D100" s="3"/>
      <c r="E100" s="32">
        <v>45751.899305555555</v>
      </c>
      <c r="F100" s="3">
        <v>9311</v>
      </c>
      <c r="G100" s="3" t="s">
        <v>369</v>
      </c>
      <c r="H100" s="3" t="s">
        <v>427</v>
      </c>
    </row>
    <row r="101" spans="1:8" x14ac:dyDescent="0.3">
      <c r="A101" s="3">
        <f t="shared" ref="A101:A104" si="13">ROW(A101)-1</f>
        <v>100</v>
      </c>
      <c r="B101" s="3">
        <v>95</v>
      </c>
      <c r="C101" s="3">
        <v>93</v>
      </c>
      <c r="D101" s="3"/>
      <c r="E101" s="32">
        <v>45842.479166666664</v>
      </c>
      <c r="F101" s="3">
        <v>9635</v>
      </c>
      <c r="G101" s="3" t="s">
        <v>645</v>
      </c>
      <c r="H101" s="3" t="s">
        <v>644</v>
      </c>
    </row>
    <row r="102" spans="1:8" x14ac:dyDescent="0.3">
      <c r="A102" s="3">
        <f t="shared" si="13"/>
        <v>101</v>
      </c>
      <c r="B102" s="3">
        <v>96</v>
      </c>
      <c r="C102" s="3">
        <v>94</v>
      </c>
      <c r="D102" s="3"/>
      <c r="E102" s="32">
        <v>45842.355555555558</v>
      </c>
      <c r="F102" s="3">
        <v>9549</v>
      </c>
      <c r="G102" s="3" t="s">
        <v>645</v>
      </c>
      <c r="H102" s="3" t="s">
        <v>644</v>
      </c>
    </row>
    <row r="103" spans="1:8" x14ac:dyDescent="0.3">
      <c r="A103" s="3">
        <f t="shared" si="13"/>
        <v>102</v>
      </c>
      <c r="B103" s="3">
        <v>97</v>
      </c>
      <c r="C103" s="3">
        <v>95</v>
      </c>
      <c r="D103" s="3"/>
      <c r="E103" s="32">
        <v>45873</v>
      </c>
      <c r="F103" s="3">
        <v>9545</v>
      </c>
      <c r="G103" s="3" t="s">
        <v>645</v>
      </c>
      <c r="H103" s="3" t="s">
        <v>644</v>
      </c>
    </row>
    <row r="104" spans="1:8" x14ac:dyDescent="0.3">
      <c r="A104" s="3">
        <f t="shared" si="13"/>
        <v>103</v>
      </c>
      <c r="B104" s="3">
        <v>98</v>
      </c>
      <c r="C104" s="3">
        <v>96</v>
      </c>
      <c r="D104" s="3"/>
      <c r="E104" s="32">
        <v>45751</v>
      </c>
      <c r="F104" s="3"/>
      <c r="G104" s="3" t="s">
        <v>645</v>
      </c>
      <c r="H104" s="3" t="s">
        <v>644</v>
      </c>
    </row>
    <row r="105" spans="1:8" x14ac:dyDescent="0.3">
      <c r="A105" s="3">
        <f t="shared" ref="A105:A113" si="14">ROW(A105)-1</f>
        <v>104</v>
      </c>
      <c r="B105" s="3">
        <v>99</v>
      </c>
      <c r="C105" s="3"/>
      <c r="D105" s="3">
        <v>84</v>
      </c>
      <c r="E105" s="32">
        <v>45754.351388888892</v>
      </c>
      <c r="F105" s="3">
        <v>9547</v>
      </c>
      <c r="G105" s="3" t="s">
        <v>650</v>
      </c>
      <c r="H105" s="3" t="s">
        <v>644</v>
      </c>
    </row>
    <row r="106" spans="1:8" x14ac:dyDescent="0.3">
      <c r="A106" s="3">
        <f t="shared" si="14"/>
        <v>105</v>
      </c>
      <c r="B106" s="3">
        <v>100</v>
      </c>
      <c r="C106" s="3">
        <v>97</v>
      </c>
      <c r="D106" s="3">
        <v>85</v>
      </c>
      <c r="E106" s="32">
        <v>45755.506944444445</v>
      </c>
      <c r="F106" s="3">
        <v>9803</v>
      </c>
      <c r="G106" s="3" t="s">
        <v>369</v>
      </c>
      <c r="H106" s="3" t="s">
        <v>418</v>
      </c>
    </row>
    <row r="107" spans="1:8" x14ac:dyDescent="0.3">
      <c r="A107" s="3">
        <f t="shared" si="14"/>
        <v>106</v>
      </c>
      <c r="B107" s="3">
        <v>101</v>
      </c>
      <c r="C107" s="3">
        <v>98</v>
      </c>
      <c r="D107" s="3">
        <v>86</v>
      </c>
      <c r="E107" s="32">
        <v>45755.680555555555</v>
      </c>
      <c r="F107" s="3">
        <v>9834</v>
      </c>
      <c r="G107" s="3" t="s">
        <v>369</v>
      </c>
      <c r="H107" s="3" t="s">
        <v>418</v>
      </c>
    </row>
    <row r="108" spans="1:8" x14ac:dyDescent="0.3">
      <c r="A108" s="3">
        <f t="shared" si="14"/>
        <v>107</v>
      </c>
      <c r="B108" s="3">
        <v>102</v>
      </c>
      <c r="C108" s="3">
        <v>99</v>
      </c>
      <c r="D108" s="3"/>
      <c r="E108" s="32">
        <v>45758.506249999999</v>
      </c>
      <c r="F108" s="3">
        <v>10070</v>
      </c>
      <c r="G108" s="3" t="s">
        <v>369</v>
      </c>
      <c r="H108" s="3" t="s">
        <v>418</v>
      </c>
    </row>
    <row r="109" spans="1:8" x14ac:dyDescent="0.3">
      <c r="A109" s="3">
        <f t="shared" si="14"/>
        <v>108</v>
      </c>
      <c r="B109" s="3">
        <v>103</v>
      </c>
      <c r="C109" s="3">
        <v>100</v>
      </c>
      <c r="D109" s="3">
        <v>87</v>
      </c>
      <c r="E109" s="32">
        <v>45758.576388888891</v>
      </c>
      <c r="F109" s="3">
        <v>10196</v>
      </c>
      <c r="G109" s="3" t="s">
        <v>369</v>
      </c>
      <c r="H109" s="3" t="s">
        <v>418</v>
      </c>
    </row>
    <row r="110" spans="1:8" x14ac:dyDescent="0.3">
      <c r="A110" s="3">
        <f t="shared" si="14"/>
        <v>109</v>
      </c>
      <c r="B110" s="3">
        <v>104</v>
      </c>
      <c r="C110" s="3">
        <v>101</v>
      </c>
      <c r="D110" s="3">
        <v>88</v>
      </c>
      <c r="E110" s="32">
        <v>45761.56527777778</v>
      </c>
      <c r="F110" s="3">
        <v>10444</v>
      </c>
      <c r="G110" s="3" t="s">
        <v>378</v>
      </c>
      <c r="H110" s="3" t="s">
        <v>418</v>
      </c>
    </row>
    <row r="111" spans="1:8" x14ac:dyDescent="0.3">
      <c r="A111" s="3">
        <f t="shared" si="14"/>
        <v>110</v>
      </c>
      <c r="B111" s="3">
        <v>105</v>
      </c>
      <c r="C111" s="3">
        <v>102</v>
      </c>
      <c r="D111" s="3">
        <v>89</v>
      </c>
      <c r="E111" s="32">
        <v>45761.844444444447</v>
      </c>
      <c r="F111" s="3">
        <v>10462</v>
      </c>
      <c r="G111" s="3" t="s">
        <v>368</v>
      </c>
      <c r="H111" s="3" t="s">
        <v>395</v>
      </c>
    </row>
    <row r="112" spans="1:8" x14ac:dyDescent="0.3">
      <c r="A112" s="3">
        <f t="shared" si="14"/>
        <v>111</v>
      </c>
      <c r="B112" s="3">
        <v>106</v>
      </c>
      <c r="C112" s="3">
        <v>103</v>
      </c>
      <c r="D112" s="3">
        <v>90</v>
      </c>
      <c r="E112" s="32">
        <v>45762.059027777781</v>
      </c>
      <c r="F112" s="3">
        <v>10466</v>
      </c>
      <c r="G112" s="3" t="s">
        <v>368</v>
      </c>
      <c r="H112" s="3" t="s">
        <v>427</v>
      </c>
    </row>
    <row r="113" spans="1:8" x14ac:dyDescent="0.3">
      <c r="A113" s="3">
        <f t="shared" si="14"/>
        <v>112</v>
      </c>
      <c r="B113" s="3">
        <v>107</v>
      </c>
      <c r="C113" s="3">
        <v>104</v>
      </c>
      <c r="D113" s="3">
        <v>91</v>
      </c>
      <c r="E113" s="32">
        <v>45755.570833333331</v>
      </c>
      <c r="F113" s="3">
        <v>9820</v>
      </c>
      <c r="G113" s="3" t="s">
        <v>378</v>
      </c>
      <c r="H113" s="3" t="s">
        <v>418</v>
      </c>
    </row>
    <row r="114" spans="1:8" x14ac:dyDescent="0.3">
      <c r="A114" s="3">
        <f t="shared" ref="A114:A120" si="15">ROW(A114)-1</f>
        <v>113</v>
      </c>
      <c r="B114" s="3">
        <v>108</v>
      </c>
      <c r="C114" s="3">
        <v>105</v>
      </c>
      <c r="D114" s="3"/>
      <c r="E114" s="32">
        <v>45768.404861111114</v>
      </c>
      <c r="F114" s="3">
        <v>11116</v>
      </c>
      <c r="G114" s="3" t="s">
        <v>628</v>
      </c>
      <c r="H114" s="3" t="s">
        <v>629</v>
      </c>
    </row>
    <row r="115" spans="1:8" x14ac:dyDescent="0.3">
      <c r="A115" s="3">
        <f t="shared" si="15"/>
        <v>114</v>
      </c>
      <c r="B115" s="3">
        <v>109</v>
      </c>
      <c r="C115" s="3">
        <v>106</v>
      </c>
      <c r="D115" s="3">
        <v>92</v>
      </c>
      <c r="E115" s="32">
        <v>45768.690972222219</v>
      </c>
      <c r="F115" s="3">
        <v>11209</v>
      </c>
      <c r="G115" s="3" t="s">
        <v>368</v>
      </c>
      <c r="H115" s="3" t="s">
        <v>409</v>
      </c>
    </row>
    <row r="116" spans="1:8" x14ac:dyDescent="0.3">
      <c r="A116" s="3">
        <f t="shared" si="15"/>
        <v>115</v>
      </c>
      <c r="B116" s="3">
        <v>110</v>
      </c>
      <c r="C116" s="3">
        <v>107</v>
      </c>
      <c r="D116" s="3">
        <v>93</v>
      </c>
      <c r="E116" s="32">
        <v>45768.861111111109</v>
      </c>
      <c r="F116" s="3">
        <v>11229</v>
      </c>
      <c r="G116" s="3" t="s">
        <v>368</v>
      </c>
      <c r="H116" s="3" t="s">
        <v>418</v>
      </c>
    </row>
    <row r="117" spans="1:8" x14ac:dyDescent="0.3">
      <c r="A117" s="3">
        <f t="shared" si="15"/>
        <v>116</v>
      </c>
      <c r="B117" s="3">
        <v>111</v>
      </c>
      <c r="C117" s="3"/>
      <c r="D117" s="3">
        <v>94</v>
      </c>
      <c r="E117" s="32">
        <v>45770.375</v>
      </c>
      <c r="F117" s="3">
        <v>11396</v>
      </c>
      <c r="G117" s="3" t="s">
        <v>370</v>
      </c>
      <c r="H117" s="3" t="s">
        <v>644</v>
      </c>
    </row>
    <row r="118" spans="1:8" x14ac:dyDescent="0.3">
      <c r="A118" s="3">
        <f t="shared" si="15"/>
        <v>117</v>
      </c>
      <c r="B118" s="3">
        <v>112</v>
      </c>
      <c r="C118" s="3">
        <v>108</v>
      </c>
      <c r="D118" s="3"/>
      <c r="E118" s="32">
        <v>45771.343055555553</v>
      </c>
      <c r="F118" s="3">
        <v>11509</v>
      </c>
      <c r="G118" s="3" t="s">
        <v>404</v>
      </c>
      <c r="H118" s="3" t="s">
        <v>689</v>
      </c>
    </row>
    <row r="119" spans="1:8" x14ac:dyDescent="0.3">
      <c r="A119" s="3">
        <f t="shared" si="15"/>
        <v>118</v>
      </c>
      <c r="B119" s="3">
        <v>113</v>
      </c>
      <c r="C119" s="3">
        <v>109</v>
      </c>
      <c r="D119" s="3">
        <v>95</v>
      </c>
      <c r="E119" s="32">
        <v>45771.583333333336</v>
      </c>
      <c r="F119" s="3">
        <v>11606</v>
      </c>
      <c r="G119" s="3" t="s">
        <v>369</v>
      </c>
      <c r="H119" s="3" t="s">
        <v>418</v>
      </c>
    </row>
    <row r="120" spans="1:8" x14ac:dyDescent="0.3">
      <c r="A120" s="3">
        <f t="shared" si="15"/>
        <v>119</v>
      </c>
      <c r="B120" s="3">
        <v>114</v>
      </c>
      <c r="C120" s="3">
        <v>110</v>
      </c>
      <c r="D120" s="3">
        <v>96</v>
      </c>
      <c r="E120" s="32">
        <v>45772.010416666664</v>
      </c>
      <c r="F120" s="3">
        <v>11629</v>
      </c>
      <c r="G120" s="3" t="s">
        <v>368</v>
      </c>
      <c r="H120" s="3" t="s">
        <v>409</v>
      </c>
    </row>
    <row r="121" spans="1:8" x14ac:dyDescent="0.3">
      <c r="A121" s="3">
        <f t="shared" ref="A121:A126" si="16">ROW(A121)-1</f>
        <v>120</v>
      </c>
      <c r="B121" s="3">
        <v>115</v>
      </c>
      <c r="C121" s="3">
        <v>111</v>
      </c>
      <c r="D121" s="3">
        <v>97</v>
      </c>
      <c r="E121" s="32">
        <v>45774.470833333333</v>
      </c>
      <c r="F121" s="3">
        <v>11783</v>
      </c>
      <c r="G121" s="3" t="s">
        <v>368</v>
      </c>
      <c r="H121" s="3" t="s">
        <v>395</v>
      </c>
    </row>
    <row r="122" spans="1:8" x14ac:dyDescent="0.3">
      <c r="A122" s="3">
        <f t="shared" si="16"/>
        <v>121</v>
      </c>
      <c r="B122" s="3">
        <v>116</v>
      </c>
      <c r="C122" s="3">
        <v>112</v>
      </c>
      <c r="D122" s="3"/>
      <c r="E122" s="32">
        <v>45774.425000000003</v>
      </c>
      <c r="F122" s="3">
        <v>11779</v>
      </c>
      <c r="G122" s="3" t="s">
        <v>378</v>
      </c>
      <c r="H122" s="3" t="s">
        <v>396</v>
      </c>
    </row>
    <row r="123" spans="1:8" x14ac:dyDescent="0.3">
      <c r="A123" s="3">
        <f t="shared" si="16"/>
        <v>122</v>
      </c>
      <c r="B123" s="3">
        <v>117</v>
      </c>
      <c r="C123" s="3">
        <v>113</v>
      </c>
      <c r="D123" s="3">
        <v>98</v>
      </c>
      <c r="E123" s="32">
        <v>45776.46875</v>
      </c>
      <c r="F123" s="3">
        <v>12021</v>
      </c>
      <c r="G123" s="3" t="s">
        <v>369</v>
      </c>
      <c r="H123" s="3" t="s">
        <v>418</v>
      </c>
    </row>
    <row r="124" spans="1:8" x14ac:dyDescent="0.3">
      <c r="A124" s="3">
        <f t="shared" si="16"/>
        <v>123</v>
      </c>
      <c r="B124" s="3">
        <v>118</v>
      </c>
      <c r="C124" s="3">
        <v>114</v>
      </c>
      <c r="D124" s="3">
        <v>99</v>
      </c>
      <c r="E124" s="32">
        <v>45776.576388888891</v>
      </c>
      <c r="F124" s="3">
        <v>12048</v>
      </c>
      <c r="G124" s="3" t="s">
        <v>369</v>
      </c>
      <c r="H124" s="3" t="s">
        <v>418</v>
      </c>
    </row>
    <row r="125" spans="1:8" x14ac:dyDescent="0.3">
      <c r="A125" s="3">
        <f t="shared" si="16"/>
        <v>124</v>
      </c>
      <c r="B125" s="3">
        <v>119</v>
      </c>
      <c r="C125" s="3">
        <v>115</v>
      </c>
      <c r="D125" s="3"/>
      <c r="E125" s="32">
        <v>45776.565972222219</v>
      </c>
      <c r="F125" s="3">
        <v>12047</v>
      </c>
      <c r="G125" s="3" t="s">
        <v>378</v>
      </c>
      <c r="H125" s="3" t="s">
        <v>418</v>
      </c>
    </row>
    <row r="126" spans="1:8" x14ac:dyDescent="0.3">
      <c r="A126" s="3">
        <f t="shared" si="16"/>
        <v>125</v>
      </c>
      <c r="B126" s="3">
        <v>120</v>
      </c>
      <c r="C126" s="3">
        <v>116</v>
      </c>
      <c r="D126" s="3">
        <v>100</v>
      </c>
      <c r="E126" s="32">
        <v>45779.545138888891</v>
      </c>
      <c r="F126" s="3">
        <v>12222</v>
      </c>
      <c r="G126" s="3" t="s">
        <v>368</v>
      </c>
      <c r="H126" s="3" t="s">
        <v>395</v>
      </c>
    </row>
    <row r="127" spans="1:8" x14ac:dyDescent="0.3">
      <c r="A127" s="3">
        <f t="shared" ref="A127:A132" si="17">ROW(A127)-1</f>
        <v>126</v>
      </c>
      <c r="B127" s="3">
        <v>121</v>
      </c>
      <c r="C127" s="3">
        <v>117</v>
      </c>
      <c r="D127" s="3">
        <v>101</v>
      </c>
      <c r="E127" s="32">
        <v>45784.763888888891</v>
      </c>
      <c r="F127" s="3">
        <v>12710</v>
      </c>
      <c r="G127" s="3" t="s">
        <v>368</v>
      </c>
      <c r="H127" s="3" t="s">
        <v>396</v>
      </c>
    </row>
    <row r="128" spans="1:8" x14ac:dyDescent="0.3">
      <c r="A128" s="3">
        <f t="shared" si="17"/>
        <v>127</v>
      </c>
      <c r="B128" s="3">
        <v>122</v>
      </c>
      <c r="C128" s="3">
        <v>118</v>
      </c>
      <c r="D128" s="3">
        <v>102</v>
      </c>
      <c r="E128" s="32">
        <v>45785.083333333336</v>
      </c>
      <c r="F128" s="3">
        <v>12717</v>
      </c>
      <c r="G128" s="3" t="s">
        <v>368</v>
      </c>
      <c r="H128" s="3" t="s">
        <v>427</v>
      </c>
    </row>
    <row r="129" spans="1:8" x14ac:dyDescent="0.3">
      <c r="A129" s="3">
        <f t="shared" si="17"/>
        <v>128</v>
      </c>
      <c r="B129" s="3">
        <v>123</v>
      </c>
      <c r="C129" s="3">
        <v>119</v>
      </c>
      <c r="D129" s="3">
        <v>103</v>
      </c>
      <c r="E129" s="32">
        <v>45789.678472222222</v>
      </c>
      <c r="F129" s="3">
        <v>13041</v>
      </c>
      <c r="G129" s="3" t="s">
        <v>368</v>
      </c>
      <c r="H129" s="3" t="s">
        <v>396</v>
      </c>
    </row>
    <row r="130" spans="1:8" x14ac:dyDescent="0.3">
      <c r="A130" s="3">
        <f t="shared" si="17"/>
        <v>129</v>
      </c>
      <c r="B130" s="3">
        <v>124</v>
      </c>
      <c r="C130" s="3">
        <v>120</v>
      </c>
      <c r="D130" s="3">
        <v>104</v>
      </c>
      <c r="E130" s="32">
        <v>45789.524305555555</v>
      </c>
      <c r="F130" s="3">
        <v>13016</v>
      </c>
      <c r="G130" s="3" t="s">
        <v>369</v>
      </c>
      <c r="H130" s="3" t="s">
        <v>418</v>
      </c>
    </row>
    <row r="131" spans="1:8" x14ac:dyDescent="0.3">
      <c r="A131" s="3">
        <f t="shared" si="17"/>
        <v>130</v>
      </c>
      <c r="B131" s="3">
        <v>125</v>
      </c>
      <c r="C131" s="3">
        <v>121</v>
      </c>
      <c r="D131" s="3"/>
      <c r="E131" s="32">
        <v>45792.586805555555</v>
      </c>
      <c r="F131" s="3">
        <v>13472</v>
      </c>
      <c r="G131" s="3" t="s">
        <v>369</v>
      </c>
      <c r="H131" s="3" t="s">
        <v>418</v>
      </c>
    </row>
    <row r="132" spans="1:8" x14ac:dyDescent="0.3">
      <c r="A132" s="3">
        <f t="shared" si="17"/>
        <v>131</v>
      </c>
      <c r="B132" s="3">
        <v>126</v>
      </c>
      <c r="C132" s="3">
        <v>122</v>
      </c>
      <c r="D132" s="3">
        <v>105</v>
      </c>
      <c r="E132" s="32">
        <v>45792.649305555555</v>
      </c>
      <c r="F132" s="3">
        <v>13478</v>
      </c>
      <c r="G132" s="3" t="s">
        <v>369</v>
      </c>
      <c r="H132" s="3" t="s">
        <v>418</v>
      </c>
    </row>
    <row r="133" spans="1:8" x14ac:dyDescent="0.3">
      <c r="A133" s="3">
        <f>ROW(A133)-1</f>
        <v>132</v>
      </c>
      <c r="B133" s="3">
        <v>127</v>
      </c>
      <c r="C133" s="3">
        <v>123</v>
      </c>
      <c r="D133" s="3">
        <v>106</v>
      </c>
      <c r="E133" s="32">
        <v>45792.871527777781</v>
      </c>
      <c r="F133" s="3">
        <v>13490</v>
      </c>
      <c r="G133" s="3" t="s">
        <v>368</v>
      </c>
      <c r="H133" s="3" t="s">
        <v>395</v>
      </c>
    </row>
    <row r="134" spans="1:8" x14ac:dyDescent="0.3">
      <c r="A134" s="3">
        <f>ROW(A134)-1</f>
        <v>133</v>
      </c>
      <c r="B134" s="3">
        <v>128</v>
      </c>
      <c r="C134" s="3">
        <v>124</v>
      </c>
      <c r="D134" s="3">
        <v>107</v>
      </c>
      <c r="E134" s="32">
        <v>45810.444444444445</v>
      </c>
      <c r="F134" s="3">
        <v>15295</v>
      </c>
      <c r="G134" s="3" t="s">
        <v>368</v>
      </c>
      <c r="H134" s="3" t="s">
        <v>418</v>
      </c>
    </row>
    <row r="135" spans="1:8" x14ac:dyDescent="0.3">
      <c r="A135" s="3">
        <f>ROW(A135)-1</f>
        <v>134</v>
      </c>
      <c r="B135" s="3">
        <v>129</v>
      </c>
      <c r="C135" s="3">
        <v>125</v>
      </c>
      <c r="D135" s="3">
        <v>108</v>
      </c>
      <c r="E135" s="32">
        <v>45810.631944444445</v>
      </c>
      <c r="F135" s="3">
        <v>15345</v>
      </c>
      <c r="G135" s="3" t="s">
        <v>368</v>
      </c>
      <c r="H135" s="3" t="s">
        <v>396</v>
      </c>
    </row>
    <row r="136" spans="1:8" x14ac:dyDescent="0.3">
      <c r="A136" s="3">
        <f>ROW(A136)-1</f>
        <v>135</v>
      </c>
      <c r="B136" s="3">
        <v>130</v>
      </c>
      <c r="C136" s="3">
        <v>126</v>
      </c>
      <c r="D136" s="3">
        <v>109</v>
      </c>
      <c r="E136" s="32">
        <v>45811.078472222223</v>
      </c>
      <c r="F136" s="3">
        <v>15360</v>
      </c>
      <c r="G136" s="3" t="s">
        <v>368</v>
      </c>
      <c r="H136" s="3" t="s">
        <v>427</v>
      </c>
    </row>
  </sheetData>
  <phoneticPr fontId="3" type="noConversion"/>
  <dataValidations count="1">
    <dataValidation type="list" allowBlank="1" showInputMessage="1" showErrorMessage="1" sqref="G2:G136" xr:uid="{E59EBC05-B927-459C-AE4C-7590B67AC81E}">
      <formula1>INDIRECT("disease[disease]")</formula1>
    </dataValidation>
  </dataValidations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62D1-31BF-4EE9-92A0-8A550C6664C6}">
  <sheetPr codeName="Лист5">
    <tabColor rgb="FFC00000"/>
  </sheetPr>
  <dimension ref="A1:M131"/>
  <sheetViews>
    <sheetView zoomScale="80" zoomScaleNormal="80" workbookViewId="0">
      <pane ySplit="1" topLeftCell="A98" activePane="bottomLeft" state="frozen"/>
      <selection pane="bottomLeft" activeCell="F132" sqref="F132"/>
    </sheetView>
  </sheetViews>
  <sheetFormatPr defaultRowHeight="14.4" x14ac:dyDescent="0.3"/>
  <cols>
    <col min="1" max="1" width="10.44140625" style="1" bestFit="1" customWidth="1"/>
    <col min="2" max="2" width="9.5546875" bestFit="1" customWidth="1"/>
    <col min="3" max="3" width="21.6640625" bestFit="1" customWidth="1"/>
    <col min="4" max="4" width="11.88671875" bestFit="1" customWidth="1"/>
    <col min="5" max="5" width="36.109375" bestFit="1" customWidth="1"/>
    <col min="6" max="6" width="16.5546875" bestFit="1" customWidth="1"/>
    <col min="7" max="7" width="17.44140625" style="13" bestFit="1" customWidth="1"/>
    <col min="8" max="8" width="20.21875" bestFit="1" customWidth="1"/>
    <col min="9" max="9" width="22.6640625" bestFit="1" customWidth="1"/>
    <col min="10" max="10" width="21.6640625" bestFit="1" customWidth="1"/>
    <col min="11" max="11" width="8" bestFit="1" customWidth="1"/>
    <col min="12" max="12" width="11.77734375" bestFit="1" customWidth="1"/>
    <col min="13" max="13" width="39.88671875" bestFit="1" customWidth="1"/>
  </cols>
  <sheetData>
    <row r="1" spans="1:13" x14ac:dyDescent="0.3">
      <c r="A1" s="3" t="s">
        <v>176</v>
      </c>
      <c r="B1" t="s">
        <v>47</v>
      </c>
      <c r="C1" t="s">
        <v>60</v>
      </c>
      <c r="D1" t="s">
        <v>250</v>
      </c>
      <c r="E1" t="s">
        <v>56</v>
      </c>
      <c r="F1" t="s">
        <v>61</v>
      </c>
      <c r="G1" t="s">
        <v>482</v>
      </c>
      <c r="H1" s="1" t="s">
        <v>6</v>
      </c>
      <c r="I1" s="1" t="s">
        <v>12</v>
      </c>
      <c r="J1" s="1" t="s">
        <v>13</v>
      </c>
      <c r="K1" s="1" t="s">
        <v>26</v>
      </c>
      <c r="L1" s="1" t="str">
        <f>LOWER("PRIMARY_KEY")</f>
        <v>primary_key</v>
      </c>
      <c r="M1" s="1" t="s">
        <v>7</v>
      </c>
    </row>
    <row r="2" spans="1:13" x14ac:dyDescent="0.3">
      <c r="A2" s="3">
        <f t="shared" ref="A2:A7" si="0">ROW(A2)-1</f>
        <v>1</v>
      </c>
      <c r="B2" s="3">
        <v>1</v>
      </c>
      <c r="C2" t="s">
        <v>48</v>
      </c>
      <c r="D2" s="5">
        <f>INDEX(administrative_region[],MATCH(address[[#This Row],[administrative_region]],administrative_region[administrative_region],0),2)</f>
        <v>4852</v>
      </c>
      <c r="E2" t="s">
        <v>266</v>
      </c>
      <c r="F2" s="13"/>
      <c r="G2" s="15"/>
      <c r="H2" s="8" t="str" cm="1">
        <f t="array" ref="H2:H8">TRANSPOSE(address[#Headers])</f>
        <v xml:space="preserve">address_id </v>
      </c>
      <c r="I2" t="s">
        <v>172</v>
      </c>
      <c r="J2" t="s">
        <v>9</v>
      </c>
      <c r="K2" t="s">
        <v>27</v>
      </c>
      <c r="L2" t="s">
        <v>27</v>
      </c>
      <c r="M2" s="2" t="s">
        <v>22</v>
      </c>
    </row>
    <row r="3" spans="1:13" x14ac:dyDescent="0.3">
      <c r="A3" s="3">
        <f t="shared" si="0"/>
        <v>2</v>
      </c>
      <c r="B3" s="14">
        <v>2</v>
      </c>
      <c r="C3" s="10" t="s">
        <v>51</v>
      </c>
      <c r="D3" s="14">
        <f>INDEX(administrative_region[],MATCH(address[[#This Row],[administrative_region]],administrative_region[administrative_region],0),2)</f>
        <v>4855</v>
      </c>
      <c r="E3" s="10" t="s">
        <v>271</v>
      </c>
      <c r="F3" s="15"/>
      <c r="G3" s="15"/>
      <c r="H3" t="str">
        <v>patient_id</v>
      </c>
      <c r="I3" t="s">
        <v>172</v>
      </c>
      <c r="J3" t="s">
        <v>15</v>
      </c>
      <c r="K3" t="s">
        <v>27</v>
      </c>
      <c r="L3" t="s">
        <v>28</v>
      </c>
      <c r="M3" s="2" t="s">
        <v>62</v>
      </c>
    </row>
    <row r="4" spans="1:13" x14ac:dyDescent="0.3">
      <c r="A4" s="14">
        <f t="shared" si="0"/>
        <v>3</v>
      </c>
      <c r="B4" s="14">
        <v>3</v>
      </c>
      <c r="C4" s="10" t="s">
        <v>45</v>
      </c>
      <c r="D4" s="14">
        <f>INDEX(administrative_region[],MATCH(address[[#This Row],[administrative_region]],administrative_region[administrative_region],0),2)</f>
        <v>17</v>
      </c>
      <c r="E4" s="10" t="s">
        <v>288</v>
      </c>
      <c r="F4" s="15"/>
      <c r="G4" s="15"/>
      <c r="H4" t="str">
        <v>administrative_region</v>
      </c>
      <c r="I4" t="s">
        <v>14</v>
      </c>
      <c r="J4" t="s">
        <v>10</v>
      </c>
      <c r="K4" t="s">
        <v>27</v>
      </c>
      <c r="L4" t="s">
        <v>28</v>
      </c>
      <c r="M4" s="2" t="s">
        <v>248</v>
      </c>
    </row>
    <row r="5" spans="1:13" x14ac:dyDescent="0.3">
      <c r="A5" s="14">
        <f t="shared" si="0"/>
        <v>4</v>
      </c>
      <c r="B5" s="14">
        <v>4</v>
      </c>
      <c r="C5" s="10" t="s">
        <v>37</v>
      </c>
      <c r="D5" s="14">
        <f>INDEX(administrative_region[],MATCH(address[[#This Row],[administrative_region]],administrative_region[administrative_region],0),2)</f>
        <v>9</v>
      </c>
      <c r="E5" s="10" t="s">
        <v>292</v>
      </c>
      <c r="F5" s="15"/>
      <c r="G5" s="15"/>
      <c r="H5" t="str">
        <v>region_code</v>
      </c>
      <c r="I5" t="s">
        <v>16</v>
      </c>
      <c r="J5" t="s">
        <v>17</v>
      </c>
      <c r="K5" t="s">
        <v>27</v>
      </c>
      <c r="L5" t="s">
        <v>28</v>
      </c>
      <c r="M5" s="2" t="s">
        <v>249</v>
      </c>
    </row>
    <row r="6" spans="1:13" x14ac:dyDescent="0.3">
      <c r="A6" s="14">
        <f t="shared" si="0"/>
        <v>5</v>
      </c>
      <c r="B6" s="14">
        <v>5</v>
      </c>
      <c r="C6" s="10" t="s">
        <v>48</v>
      </c>
      <c r="D6" s="14">
        <f>INDEX(administrative_region[],MATCH(address[[#This Row],[administrative_region]],administrative_region[administrative_region],0),2)</f>
        <v>4852</v>
      </c>
      <c r="E6" s="10" t="s">
        <v>296</v>
      </c>
      <c r="F6" s="15">
        <v>9036328633</v>
      </c>
      <c r="G6" s="15"/>
      <c r="H6" t="str">
        <v>street</v>
      </c>
      <c r="I6" t="s">
        <v>14</v>
      </c>
      <c r="J6" t="s">
        <v>247</v>
      </c>
      <c r="K6" t="s">
        <v>28</v>
      </c>
      <c r="L6" t="s">
        <v>28</v>
      </c>
      <c r="M6" s="2" t="s">
        <v>251</v>
      </c>
    </row>
    <row r="7" spans="1:13" x14ac:dyDescent="0.3">
      <c r="A7" s="14">
        <f t="shared" si="0"/>
        <v>6</v>
      </c>
      <c r="B7" s="14">
        <v>6</v>
      </c>
      <c r="C7" s="10" t="s">
        <v>44</v>
      </c>
      <c r="D7" s="14">
        <f>INDEX(administrative_region[],MATCH(address[[#This Row],[administrative_region]],administrative_region[administrative_region],0),2)</f>
        <v>16</v>
      </c>
      <c r="E7" s="10" t="s">
        <v>300</v>
      </c>
      <c r="F7" s="15"/>
      <c r="G7" s="15"/>
      <c r="H7" t="str">
        <v>fhone</v>
      </c>
      <c r="I7" t="s">
        <v>14</v>
      </c>
      <c r="J7" t="s">
        <v>246</v>
      </c>
      <c r="K7" t="s">
        <v>28</v>
      </c>
      <c r="L7" t="s">
        <v>28</v>
      </c>
      <c r="M7" s="2" t="s">
        <v>252</v>
      </c>
    </row>
    <row r="8" spans="1:13" x14ac:dyDescent="0.3">
      <c r="A8" s="14">
        <f t="shared" ref="A8:A13" si="1">ROW(A8)-1</f>
        <v>7</v>
      </c>
      <c r="B8" s="14">
        <v>7</v>
      </c>
      <c r="C8" s="10" t="s">
        <v>50</v>
      </c>
      <c r="D8" s="14">
        <f>INDEX(administrative_region[],MATCH(address[[#This Row],[administrative_region]],administrative_region[administrative_region],0),2)</f>
        <v>48533</v>
      </c>
      <c r="E8" s="10" t="s">
        <v>316</v>
      </c>
      <c r="F8" s="15">
        <v>9206542290</v>
      </c>
      <c r="G8" s="15"/>
      <c r="H8" t="str">
        <v>fhone2</v>
      </c>
      <c r="I8" t="s">
        <v>14</v>
      </c>
      <c r="J8" t="s">
        <v>246</v>
      </c>
      <c r="K8" t="s">
        <v>28</v>
      </c>
      <c r="L8" t="s">
        <v>28</v>
      </c>
      <c r="M8" s="2" t="s">
        <v>483</v>
      </c>
    </row>
    <row r="9" spans="1:13" x14ac:dyDescent="0.3">
      <c r="A9" s="14">
        <f t="shared" si="1"/>
        <v>8</v>
      </c>
      <c r="B9" s="14">
        <v>8</v>
      </c>
      <c r="C9" s="10" t="s">
        <v>48</v>
      </c>
      <c r="D9" s="14">
        <f>INDEX(administrative_region[],MATCH(address[[#This Row],[administrative_region]],administrative_region[administrative_region],0),2)</f>
        <v>4852</v>
      </c>
      <c r="E9" s="10" t="s">
        <v>320</v>
      </c>
      <c r="F9" s="15"/>
      <c r="G9" s="15"/>
    </row>
    <row r="10" spans="1:13" x14ac:dyDescent="0.3">
      <c r="A10" s="14">
        <f t="shared" si="1"/>
        <v>9</v>
      </c>
      <c r="B10" s="14">
        <v>9</v>
      </c>
      <c r="C10" s="10" t="s">
        <v>51</v>
      </c>
      <c r="D10" s="14">
        <f>INDEX(administrative_region[],MATCH(address[[#This Row],[administrative_region]],administrative_region[administrative_region],0),2)</f>
        <v>4855</v>
      </c>
      <c r="E10" s="10" t="s">
        <v>323</v>
      </c>
      <c r="F10" s="15"/>
      <c r="G10" s="15"/>
    </row>
    <row r="11" spans="1:13" x14ac:dyDescent="0.3">
      <c r="A11" s="14">
        <f t="shared" si="1"/>
        <v>10</v>
      </c>
      <c r="B11" s="14">
        <v>10</v>
      </c>
      <c r="C11" s="10" t="s">
        <v>48</v>
      </c>
      <c r="D11" s="14">
        <f>INDEX(administrative_region[],MATCH(address[[#This Row],[administrative_region]],administrative_region[administrative_region],0),2)</f>
        <v>4852</v>
      </c>
      <c r="E11" s="10" t="s">
        <v>329</v>
      </c>
      <c r="F11" s="15">
        <v>9038234375</v>
      </c>
      <c r="G11" s="15"/>
    </row>
    <row r="12" spans="1:13" x14ac:dyDescent="0.3">
      <c r="A12" s="14">
        <f t="shared" si="1"/>
        <v>11</v>
      </c>
      <c r="B12" s="14">
        <v>11</v>
      </c>
      <c r="C12" s="10" t="s">
        <v>50</v>
      </c>
      <c r="D12" s="14">
        <f>INDEX(administrative_region[],MATCH(address[[#This Row],[administrative_region]],administrative_region[administrative_region],0),2)</f>
        <v>48533</v>
      </c>
      <c r="E12" s="10" t="s">
        <v>332</v>
      </c>
      <c r="F12" s="15">
        <v>9011707375</v>
      </c>
      <c r="G12" s="15"/>
    </row>
    <row r="13" spans="1:13" x14ac:dyDescent="0.3">
      <c r="A13" s="14">
        <f t="shared" si="1"/>
        <v>12</v>
      </c>
      <c r="B13" s="14">
        <v>12</v>
      </c>
      <c r="C13" s="10" t="s">
        <v>50</v>
      </c>
      <c r="D13" s="14">
        <f>INDEX(administrative_region[],MATCH(address[[#This Row],[administrative_region]],administrative_region[administrative_region],0),2)</f>
        <v>48533</v>
      </c>
      <c r="E13" s="10" t="s">
        <v>336</v>
      </c>
      <c r="F13" s="15"/>
      <c r="G13" s="15"/>
    </row>
    <row r="14" spans="1:13" x14ac:dyDescent="0.3">
      <c r="A14" s="14">
        <f t="shared" ref="A14:A19" si="2">ROW(A14)-1</f>
        <v>13</v>
      </c>
      <c r="B14" s="14">
        <v>13</v>
      </c>
      <c r="C14" s="10" t="s">
        <v>48</v>
      </c>
      <c r="D14" s="14">
        <f>INDEX(administrative_region[],MATCH(address[[#This Row],[administrative_region]],administrative_region[administrative_region],0),2)</f>
        <v>4852</v>
      </c>
      <c r="E14" s="10" t="s">
        <v>346</v>
      </c>
      <c r="F14" s="15">
        <v>9109735543</v>
      </c>
      <c r="G14" s="15"/>
    </row>
    <row r="15" spans="1:13" x14ac:dyDescent="0.3">
      <c r="A15" s="14">
        <f t="shared" si="2"/>
        <v>14</v>
      </c>
      <c r="B15" s="14">
        <v>14</v>
      </c>
      <c r="C15" s="10" t="s">
        <v>48</v>
      </c>
      <c r="D15" s="14">
        <f>INDEX(administrative_region[],MATCH(address[[#This Row],[administrative_region]],administrative_region[administrative_region],0),2)</f>
        <v>4852</v>
      </c>
      <c r="E15" s="10" t="s">
        <v>351</v>
      </c>
      <c r="F15" s="15">
        <v>9159628915</v>
      </c>
      <c r="G15" s="15"/>
    </row>
    <row r="16" spans="1:13" x14ac:dyDescent="0.3">
      <c r="A16" s="14">
        <f t="shared" si="2"/>
        <v>15</v>
      </c>
      <c r="B16" s="14">
        <v>15</v>
      </c>
      <c r="C16" s="10" t="s">
        <v>48</v>
      </c>
      <c r="D16" s="14">
        <f>INDEX(administrative_region[],MATCH(address[[#This Row],[administrative_region]],administrative_region[administrative_region],0),2)</f>
        <v>4852</v>
      </c>
      <c r="E16" s="10" t="s">
        <v>359</v>
      </c>
      <c r="F16" s="15"/>
      <c r="G16" s="15"/>
    </row>
    <row r="17" spans="1:7" x14ac:dyDescent="0.3">
      <c r="A17" s="14">
        <f t="shared" si="2"/>
        <v>16</v>
      </c>
      <c r="B17" s="14">
        <v>16</v>
      </c>
      <c r="C17" s="10" t="s">
        <v>48</v>
      </c>
      <c r="D17" s="14">
        <f>INDEX(administrative_region[],MATCH(address[[#This Row],[administrative_region]],administrative_region[administrative_region],0),2)</f>
        <v>4852</v>
      </c>
      <c r="E17" s="10" t="s">
        <v>363</v>
      </c>
      <c r="F17" s="15">
        <v>9108279935</v>
      </c>
      <c r="G17" s="15"/>
    </row>
    <row r="18" spans="1:7" x14ac:dyDescent="0.3">
      <c r="A18" s="14">
        <f t="shared" si="2"/>
        <v>17</v>
      </c>
      <c r="B18" s="14">
        <v>17</v>
      </c>
      <c r="C18" s="10" t="s">
        <v>45</v>
      </c>
      <c r="D18" s="14">
        <f>INDEX(administrative_region[],MATCH(address[[#This Row],[administrative_region]],administrative_region[administrative_region],0),2)</f>
        <v>17</v>
      </c>
      <c r="E18" s="10" t="s">
        <v>379</v>
      </c>
      <c r="F18" s="15"/>
      <c r="G18" s="15"/>
    </row>
    <row r="19" spans="1:7" x14ac:dyDescent="0.3">
      <c r="A19" s="14">
        <f t="shared" si="2"/>
        <v>18</v>
      </c>
      <c r="B19" s="14">
        <v>18</v>
      </c>
      <c r="C19" s="10" t="s">
        <v>48</v>
      </c>
      <c r="D19" s="14">
        <f>INDEX(administrative_region[],MATCH(address[[#This Row],[administrative_region]],administrative_region[administrative_region],0),2)</f>
        <v>4852</v>
      </c>
      <c r="E19" s="10" t="s">
        <v>382</v>
      </c>
      <c r="F19" s="15"/>
      <c r="G19" s="15"/>
    </row>
    <row r="20" spans="1:7" x14ac:dyDescent="0.3">
      <c r="A20" s="14">
        <f t="shared" ref="A20:A25" si="3">ROW(A20)-1</f>
        <v>19</v>
      </c>
      <c r="B20" s="14">
        <v>19</v>
      </c>
      <c r="C20" s="10" t="s">
        <v>50</v>
      </c>
      <c r="D20" s="14">
        <f>INDEX(administrative_region[],MATCH(address[[#This Row],[administrative_region]],administrative_region[administrative_region],0),2)</f>
        <v>48533</v>
      </c>
      <c r="E20" s="10" t="s">
        <v>387</v>
      </c>
      <c r="F20" s="15">
        <v>9201276230</v>
      </c>
      <c r="G20" s="15"/>
    </row>
    <row r="21" spans="1:7" x14ac:dyDescent="0.3">
      <c r="A21" s="14">
        <f t="shared" si="3"/>
        <v>20</v>
      </c>
      <c r="B21" s="14">
        <v>20</v>
      </c>
      <c r="C21" s="10" t="s">
        <v>50</v>
      </c>
      <c r="D21" s="14">
        <f>INDEX(administrative_region[],MATCH(address[[#This Row],[administrative_region]],administrative_region[administrative_region],0),2)</f>
        <v>48533</v>
      </c>
      <c r="E21" s="10" t="s">
        <v>390</v>
      </c>
      <c r="F21" s="15">
        <v>9806592757</v>
      </c>
      <c r="G21" s="15"/>
    </row>
    <row r="22" spans="1:7" x14ac:dyDescent="0.3">
      <c r="A22" s="14">
        <f t="shared" si="3"/>
        <v>21</v>
      </c>
      <c r="B22" s="14">
        <v>21</v>
      </c>
      <c r="C22" s="10" t="s">
        <v>48</v>
      </c>
      <c r="D22" s="14">
        <f>INDEX(administrative_region[],MATCH(address[[#This Row],[administrative_region]],administrative_region[administrative_region],0),2)</f>
        <v>4852</v>
      </c>
      <c r="E22" s="10" t="s">
        <v>394</v>
      </c>
      <c r="F22" s="15">
        <v>9108276510</v>
      </c>
      <c r="G22" s="15"/>
    </row>
    <row r="23" spans="1:7" x14ac:dyDescent="0.3">
      <c r="A23" s="14">
        <f t="shared" si="3"/>
        <v>22</v>
      </c>
      <c r="B23" s="14">
        <v>22</v>
      </c>
      <c r="C23" s="10" t="s">
        <v>48</v>
      </c>
      <c r="D23" s="14">
        <f>INDEX(administrative_region[],MATCH(address[[#This Row],[administrative_region]],administrative_region[administrative_region],0),2)</f>
        <v>4852</v>
      </c>
      <c r="E23" s="10" t="s">
        <v>401</v>
      </c>
      <c r="F23" s="15"/>
      <c r="G23" s="15"/>
    </row>
    <row r="24" spans="1:7" x14ac:dyDescent="0.3">
      <c r="A24" s="14">
        <f t="shared" si="3"/>
        <v>23</v>
      </c>
      <c r="B24" s="14">
        <v>23</v>
      </c>
      <c r="C24" s="10" t="s">
        <v>37</v>
      </c>
      <c r="D24" s="14">
        <f>INDEX(administrative_region[],MATCH(address[[#This Row],[administrative_region]],administrative_region[administrative_region],0),2)</f>
        <v>9</v>
      </c>
      <c r="E24" s="10" t="s">
        <v>405</v>
      </c>
      <c r="F24" s="15">
        <v>9109713964</v>
      </c>
      <c r="G24" s="15"/>
    </row>
    <row r="25" spans="1:7" x14ac:dyDescent="0.3">
      <c r="A25" s="14">
        <f t="shared" si="3"/>
        <v>24</v>
      </c>
      <c r="B25" s="14">
        <v>24</v>
      </c>
      <c r="C25" s="10" t="s">
        <v>48</v>
      </c>
      <c r="D25" s="14">
        <f>INDEX(administrative_region[],MATCH(address[[#This Row],[administrative_region]],administrative_region[administrative_region],0),2)</f>
        <v>4852</v>
      </c>
      <c r="E25" s="10" t="s">
        <v>410</v>
      </c>
      <c r="F25" s="15">
        <v>9109642428</v>
      </c>
      <c r="G25" s="15"/>
    </row>
    <row r="26" spans="1:7" x14ac:dyDescent="0.3">
      <c r="A26" s="14">
        <f t="shared" ref="A26:A31" si="4">ROW(A26)-1</f>
        <v>25</v>
      </c>
      <c r="B26" s="14">
        <v>25</v>
      </c>
      <c r="C26" s="10" t="s">
        <v>33</v>
      </c>
      <c r="D26" s="14">
        <f>INDEX(administrative_region[],MATCH(address[[#This Row],[administrative_region]],administrative_region[administrative_region],0),2)</f>
        <v>5</v>
      </c>
      <c r="E26" s="10" t="s">
        <v>412</v>
      </c>
      <c r="F26" s="15">
        <v>9012471779</v>
      </c>
      <c r="G26" s="15"/>
    </row>
    <row r="27" spans="1:7" x14ac:dyDescent="0.3">
      <c r="A27" s="14">
        <f t="shared" si="4"/>
        <v>26</v>
      </c>
      <c r="B27" s="14">
        <v>26</v>
      </c>
      <c r="C27" s="10" t="s">
        <v>48</v>
      </c>
      <c r="D27" s="14">
        <f>INDEX(administrative_region[],MATCH(address[[#This Row],[administrative_region]],administrative_region[administrative_region],0),2)</f>
        <v>4852</v>
      </c>
      <c r="E27" s="10" t="s">
        <v>415</v>
      </c>
      <c r="F27" s="15">
        <v>9605434030</v>
      </c>
      <c r="G27" s="15"/>
    </row>
    <row r="28" spans="1:7" x14ac:dyDescent="0.3">
      <c r="A28" s="14">
        <f t="shared" si="4"/>
        <v>27</v>
      </c>
      <c r="B28" s="14">
        <v>27</v>
      </c>
      <c r="C28" s="10" t="s">
        <v>48</v>
      </c>
      <c r="D28" s="14">
        <f>INDEX(administrative_region[],MATCH(address[[#This Row],[administrative_region]],administrative_region[administrative_region],0),2)</f>
        <v>4852</v>
      </c>
      <c r="E28" s="10" t="s">
        <v>419</v>
      </c>
      <c r="F28" s="15">
        <v>9010445996</v>
      </c>
      <c r="G28" s="15"/>
    </row>
    <row r="29" spans="1:7" x14ac:dyDescent="0.3">
      <c r="A29" s="14">
        <f t="shared" si="4"/>
        <v>28</v>
      </c>
      <c r="B29" s="14">
        <v>28</v>
      </c>
      <c r="C29" s="10" t="s">
        <v>51</v>
      </c>
      <c r="D29" s="14">
        <f>INDEX(administrative_region[],MATCH(address[[#This Row],[administrative_region]],administrative_region[administrative_region],0),2)</f>
        <v>4855</v>
      </c>
      <c r="E29" s="10" t="s">
        <v>423</v>
      </c>
      <c r="F29" s="15"/>
      <c r="G29" s="15"/>
    </row>
    <row r="30" spans="1:7" x14ac:dyDescent="0.3">
      <c r="A30" s="14">
        <f t="shared" si="4"/>
        <v>29</v>
      </c>
      <c r="B30" s="14">
        <v>29</v>
      </c>
      <c r="C30" s="10" t="s">
        <v>50</v>
      </c>
      <c r="D30" s="14">
        <f>INDEX(administrative_region[],MATCH(address[[#This Row],[administrative_region]],administrative_region[administrative_region],0),2)</f>
        <v>48533</v>
      </c>
      <c r="E30" s="10" t="s">
        <v>428</v>
      </c>
      <c r="F30" s="15"/>
      <c r="G30" s="15"/>
    </row>
    <row r="31" spans="1:7" x14ac:dyDescent="0.3">
      <c r="A31" s="14">
        <f t="shared" si="4"/>
        <v>30</v>
      </c>
      <c r="B31" s="14">
        <v>30</v>
      </c>
      <c r="C31" s="10" t="s">
        <v>51</v>
      </c>
      <c r="D31" s="14">
        <f>INDEX(administrative_region[],MATCH(address[[#This Row],[administrative_region]],administrative_region[administrative_region],0),2)</f>
        <v>4855</v>
      </c>
      <c r="E31" s="10" t="s">
        <v>433</v>
      </c>
      <c r="F31" s="15">
        <v>9605276360</v>
      </c>
      <c r="G31" s="15"/>
    </row>
    <row r="32" spans="1:7" x14ac:dyDescent="0.3">
      <c r="A32" s="14">
        <f t="shared" ref="A32:A39" si="5">ROW(A32)-1</f>
        <v>31</v>
      </c>
      <c r="B32" s="14">
        <v>31</v>
      </c>
      <c r="C32" s="10" t="s">
        <v>53</v>
      </c>
      <c r="D32" s="14">
        <f>INDEX(administrative_region[],MATCH(address[[#This Row],[administrative_region]],administrative_region[administrative_region],0),2)</f>
        <v>48532</v>
      </c>
      <c r="E32" s="10" t="s">
        <v>438</v>
      </c>
      <c r="F32" s="15">
        <v>9151881744</v>
      </c>
      <c r="G32" s="15"/>
    </row>
    <row r="33" spans="1:7" x14ac:dyDescent="0.3">
      <c r="A33" s="14">
        <f t="shared" si="5"/>
        <v>32</v>
      </c>
      <c r="B33" s="14">
        <v>32</v>
      </c>
      <c r="C33" s="10" t="s">
        <v>48</v>
      </c>
      <c r="D33" s="14">
        <f>INDEX(administrative_region[],MATCH(address[[#This Row],[administrative_region]],administrative_region[administrative_region],0),2)</f>
        <v>4852</v>
      </c>
      <c r="E33" s="10" t="s">
        <v>442</v>
      </c>
      <c r="F33" s="15"/>
      <c r="G33" s="15"/>
    </row>
    <row r="34" spans="1:7" x14ac:dyDescent="0.3">
      <c r="A34" s="14">
        <f t="shared" si="5"/>
        <v>33</v>
      </c>
      <c r="B34" s="14">
        <v>33</v>
      </c>
      <c r="C34" s="10" t="s">
        <v>48</v>
      </c>
      <c r="D34" s="14">
        <f>INDEX(administrative_region[],MATCH(address[[#This Row],[administrative_region]],administrative_region[administrative_region],0),2)</f>
        <v>4852</v>
      </c>
      <c r="E34" s="10" t="s">
        <v>446</v>
      </c>
      <c r="F34" s="15"/>
      <c r="G34" s="15"/>
    </row>
    <row r="35" spans="1:7" x14ac:dyDescent="0.3">
      <c r="A35" s="14">
        <f t="shared" si="5"/>
        <v>34</v>
      </c>
      <c r="B35" s="14">
        <v>34</v>
      </c>
      <c r="C35" s="10" t="s">
        <v>30</v>
      </c>
      <c r="D35" s="14">
        <f>INDEX(administrative_region[],MATCH(address[[#This Row],[administrative_region]],administrative_region[administrative_region],0),2)</f>
        <v>2</v>
      </c>
      <c r="E35" s="10" t="s">
        <v>449</v>
      </c>
      <c r="F35" s="15"/>
      <c r="G35" s="15"/>
    </row>
    <row r="36" spans="1:7" x14ac:dyDescent="0.3">
      <c r="A36" s="14">
        <f t="shared" si="5"/>
        <v>35</v>
      </c>
      <c r="B36" s="14">
        <v>35</v>
      </c>
      <c r="C36" s="10" t="s">
        <v>48</v>
      </c>
      <c r="D36" s="14">
        <f>INDEX(administrative_region[],MATCH(address[[#This Row],[administrative_region]],administrative_region[administrative_region],0),2)</f>
        <v>4852</v>
      </c>
      <c r="E36" s="10" t="s">
        <v>452</v>
      </c>
      <c r="F36" s="15">
        <v>9610226313</v>
      </c>
      <c r="G36" s="15"/>
    </row>
    <row r="37" spans="1:7" x14ac:dyDescent="0.3">
      <c r="A37" s="14">
        <f t="shared" si="5"/>
        <v>36</v>
      </c>
      <c r="B37" s="14">
        <v>36</v>
      </c>
      <c r="C37" s="10" t="s">
        <v>45</v>
      </c>
      <c r="D37" s="14">
        <f>INDEX(administrative_region[],MATCH(address[[#This Row],[administrative_region]],administrative_region[administrative_region],0),2)</f>
        <v>17</v>
      </c>
      <c r="E37" s="10" t="s">
        <v>454</v>
      </c>
      <c r="F37" s="15">
        <v>9605363731</v>
      </c>
      <c r="G37" s="15"/>
    </row>
    <row r="38" spans="1:7" x14ac:dyDescent="0.3">
      <c r="A38" s="14">
        <f t="shared" si="5"/>
        <v>37</v>
      </c>
      <c r="B38" s="14">
        <v>37</v>
      </c>
      <c r="C38" s="10" t="s">
        <v>48</v>
      </c>
      <c r="D38" s="14">
        <f>INDEX(administrative_region[],MATCH(address[[#This Row],[administrative_region]],administrative_region[administrative_region],0),2)</f>
        <v>4852</v>
      </c>
      <c r="E38" s="10" t="s">
        <v>458</v>
      </c>
      <c r="F38" s="15"/>
      <c r="G38" s="15"/>
    </row>
    <row r="39" spans="1:7" x14ac:dyDescent="0.3">
      <c r="A39" s="14">
        <f t="shared" si="5"/>
        <v>38</v>
      </c>
      <c r="B39" s="14">
        <v>38</v>
      </c>
      <c r="C39" s="10" t="s">
        <v>48</v>
      </c>
      <c r="D39" s="14">
        <f>INDEX(administrative_region[],MATCH(address[[#This Row],[administrative_region]],administrative_region[administrative_region],0),2)</f>
        <v>4852</v>
      </c>
      <c r="E39" s="10" t="s">
        <v>463</v>
      </c>
      <c r="F39" s="15">
        <v>9201287477</v>
      </c>
      <c r="G39" s="15"/>
    </row>
    <row r="40" spans="1:7" x14ac:dyDescent="0.3">
      <c r="A40" s="14">
        <f t="shared" ref="A40:A45" si="6">ROW(A40)-1</f>
        <v>39</v>
      </c>
      <c r="B40" s="14">
        <v>39</v>
      </c>
      <c r="C40" s="10" t="s">
        <v>48</v>
      </c>
      <c r="D40" s="14">
        <f>INDEX(administrative_region[],MATCH(address[[#This Row],[administrative_region]],administrative_region[administrative_region],0),2)</f>
        <v>4852</v>
      </c>
      <c r="E40" s="10" t="s">
        <v>465</v>
      </c>
      <c r="F40" s="15">
        <v>9159721158</v>
      </c>
      <c r="G40" s="15"/>
    </row>
    <row r="41" spans="1:7" x14ac:dyDescent="0.3">
      <c r="A41" s="14">
        <f t="shared" si="6"/>
        <v>40</v>
      </c>
      <c r="B41" s="14">
        <v>40</v>
      </c>
      <c r="C41" s="10" t="s">
        <v>41</v>
      </c>
      <c r="D41" s="14">
        <f>INDEX(administrative_region[],MATCH(address[[#This Row],[administrative_region]],administrative_region[administrative_region],0),2)</f>
        <v>13</v>
      </c>
      <c r="E41" s="10" t="s">
        <v>467</v>
      </c>
      <c r="F41" s="15">
        <v>9539381040</v>
      </c>
      <c r="G41" s="15"/>
    </row>
    <row r="42" spans="1:7" x14ac:dyDescent="0.3">
      <c r="A42" s="14">
        <f t="shared" si="6"/>
        <v>41</v>
      </c>
      <c r="B42" s="14">
        <v>41</v>
      </c>
      <c r="C42" s="10" t="s">
        <v>48</v>
      </c>
      <c r="D42" s="14">
        <f>INDEX(administrative_region[],MATCH(address[[#This Row],[administrative_region]],administrative_region[administrative_region],0),2)</f>
        <v>4852</v>
      </c>
      <c r="E42" s="10" t="s">
        <v>473</v>
      </c>
      <c r="F42" s="15"/>
      <c r="G42" s="15"/>
    </row>
    <row r="43" spans="1:7" x14ac:dyDescent="0.3">
      <c r="A43" s="14">
        <f t="shared" si="6"/>
        <v>42</v>
      </c>
      <c r="B43" s="14">
        <v>42</v>
      </c>
      <c r="C43" s="10" t="s">
        <v>48</v>
      </c>
      <c r="D43" s="14">
        <f>INDEX(administrative_region[],MATCH(address[[#This Row],[administrative_region]],administrative_region[administrative_region],0),2)</f>
        <v>4852</v>
      </c>
      <c r="E43" s="10" t="s">
        <v>476</v>
      </c>
      <c r="F43" s="15">
        <v>9012369401</v>
      </c>
      <c r="G43" s="15"/>
    </row>
    <row r="44" spans="1:7" x14ac:dyDescent="0.3">
      <c r="A44" s="14">
        <f t="shared" si="6"/>
        <v>43</v>
      </c>
      <c r="B44" s="14">
        <v>43</v>
      </c>
      <c r="C44" s="10" t="s">
        <v>37</v>
      </c>
      <c r="D44" s="14">
        <f>INDEX(administrative_region[],MATCH(address[[#This Row],[administrative_region]],administrative_region[administrative_region],0),2)</f>
        <v>9</v>
      </c>
      <c r="E44" s="10" t="s">
        <v>481</v>
      </c>
      <c r="F44" s="15">
        <v>9611628362</v>
      </c>
      <c r="G44" s="15">
        <v>9622081895</v>
      </c>
    </row>
    <row r="45" spans="1:7" x14ac:dyDescent="0.3">
      <c r="A45" s="14">
        <f t="shared" si="6"/>
        <v>44</v>
      </c>
      <c r="B45" s="14">
        <v>44</v>
      </c>
      <c r="C45" s="10" t="s">
        <v>43</v>
      </c>
      <c r="D45" s="14">
        <f>INDEX(administrative_region[],MATCH(address[[#This Row],[administrative_region]],administrative_region[administrative_region],0),2)</f>
        <v>15</v>
      </c>
      <c r="E45" s="10" t="s">
        <v>485</v>
      </c>
      <c r="F45" s="15">
        <v>9092811391</v>
      </c>
      <c r="G45" s="15"/>
    </row>
    <row r="46" spans="1:7" x14ac:dyDescent="0.3">
      <c r="A46" s="14">
        <f t="shared" ref="A46:A51" si="7">ROW(A46)-1</f>
        <v>45</v>
      </c>
      <c r="B46" s="14">
        <v>45</v>
      </c>
      <c r="C46" s="10" t="s">
        <v>48</v>
      </c>
      <c r="D46" s="14">
        <f>INDEX(administrative_region[],MATCH(address[[#This Row],[administrative_region]],administrative_region[administrative_region],0),2)</f>
        <v>4852</v>
      </c>
      <c r="E46" s="10" t="s">
        <v>489</v>
      </c>
      <c r="F46" s="15">
        <v>9201131254</v>
      </c>
      <c r="G46" s="15"/>
    </row>
    <row r="47" spans="1:7" x14ac:dyDescent="0.3">
      <c r="A47" s="14">
        <f t="shared" si="7"/>
        <v>46</v>
      </c>
      <c r="B47" s="14">
        <v>46</v>
      </c>
      <c r="C47" s="10" t="s">
        <v>48</v>
      </c>
      <c r="D47" s="14">
        <f>INDEX(administrative_region[],MATCH(address[[#This Row],[administrative_region]],administrative_region[administrative_region],0),2)</f>
        <v>4852</v>
      </c>
      <c r="E47" s="10" t="s">
        <v>492</v>
      </c>
      <c r="F47" s="15"/>
      <c r="G47" s="15"/>
    </row>
    <row r="48" spans="1:7" x14ac:dyDescent="0.3">
      <c r="A48" s="14">
        <f t="shared" si="7"/>
        <v>47</v>
      </c>
      <c r="B48" s="14">
        <v>47</v>
      </c>
      <c r="C48" s="10" t="s">
        <v>48</v>
      </c>
      <c r="D48" s="14">
        <f>INDEX(administrative_region[],MATCH(address[[#This Row],[administrative_region]],administrative_region[administrative_region],0),2)</f>
        <v>4852</v>
      </c>
      <c r="E48" s="10" t="s">
        <v>495</v>
      </c>
      <c r="F48" s="15">
        <v>9605380338</v>
      </c>
      <c r="G48" s="15"/>
    </row>
    <row r="49" spans="1:7" x14ac:dyDescent="0.3">
      <c r="A49" s="14">
        <f t="shared" si="7"/>
        <v>48</v>
      </c>
      <c r="B49" s="14">
        <v>48</v>
      </c>
      <c r="C49" s="10" t="s">
        <v>48</v>
      </c>
      <c r="D49" s="14">
        <f>INDEX(administrative_region[],MATCH(address[[#This Row],[administrative_region]],administrative_region[administrative_region],0),2)</f>
        <v>4852</v>
      </c>
      <c r="E49" s="10" t="s">
        <v>500</v>
      </c>
      <c r="F49" s="15">
        <v>9038207042</v>
      </c>
      <c r="G49" s="15"/>
    </row>
    <row r="50" spans="1:7" x14ac:dyDescent="0.3">
      <c r="A50" s="14">
        <f t="shared" si="7"/>
        <v>49</v>
      </c>
      <c r="B50" s="14">
        <v>49</v>
      </c>
      <c r="C50" s="10" t="s">
        <v>51</v>
      </c>
      <c r="D50" s="14">
        <f>INDEX(administrative_region[],MATCH(address[[#This Row],[administrative_region]],administrative_region[administrative_region],0),2)</f>
        <v>4855</v>
      </c>
      <c r="E50" s="10" t="s">
        <v>502</v>
      </c>
      <c r="F50" s="15"/>
      <c r="G50" s="15"/>
    </row>
    <row r="51" spans="1:7" x14ac:dyDescent="0.3">
      <c r="A51" s="14">
        <f t="shared" si="7"/>
        <v>50</v>
      </c>
      <c r="B51" s="14">
        <v>50</v>
      </c>
      <c r="C51" s="10" t="s">
        <v>33</v>
      </c>
      <c r="D51" s="14">
        <f>INDEX(administrative_region[],MATCH(address[[#This Row],[administrative_region]],administrative_region[administrative_region],0),2)</f>
        <v>5</v>
      </c>
      <c r="E51" s="10" t="s">
        <v>505</v>
      </c>
      <c r="F51" s="15"/>
      <c r="G51" s="15"/>
    </row>
    <row r="52" spans="1:7" x14ac:dyDescent="0.3">
      <c r="A52" s="14">
        <f t="shared" ref="A52:A57" si="8">ROW(A52)-1</f>
        <v>51</v>
      </c>
      <c r="B52" s="14">
        <v>51</v>
      </c>
      <c r="C52" s="10" t="s">
        <v>48</v>
      </c>
      <c r="D52" s="14">
        <f>INDEX(administrative_region[],MATCH(address[[#This Row],[administrative_region]],administrative_region[administrative_region],0),2)</f>
        <v>4852</v>
      </c>
      <c r="E52" s="10" t="s">
        <v>509</v>
      </c>
      <c r="F52" s="15">
        <v>9065251863</v>
      </c>
      <c r="G52" s="15" t="s">
        <v>510</v>
      </c>
    </row>
    <row r="53" spans="1:7" x14ac:dyDescent="0.3">
      <c r="A53" s="14">
        <f t="shared" si="8"/>
        <v>52</v>
      </c>
      <c r="B53" s="14">
        <v>52</v>
      </c>
      <c r="C53" s="10" t="s">
        <v>48</v>
      </c>
      <c r="D53" s="14">
        <f>INDEX(administrative_region[],MATCH(address[[#This Row],[administrative_region]],administrative_region[administrative_region],0),2)</f>
        <v>4852</v>
      </c>
      <c r="E53" s="10" t="s">
        <v>513</v>
      </c>
      <c r="F53" s="15">
        <v>9201255721</v>
      </c>
      <c r="G53" s="15" t="s">
        <v>514</v>
      </c>
    </row>
    <row r="54" spans="1:7" x14ac:dyDescent="0.3">
      <c r="A54" s="14">
        <f t="shared" si="8"/>
        <v>53</v>
      </c>
      <c r="B54" s="14">
        <v>53</v>
      </c>
      <c r="C54" s="10" t="s">
        <v>45</v>
      </c>
      <c r="D54" s="14">
        <f>INDEX(administrative_region[],MATCH(address[[#This Row],[administrative_region]],administrative_region[administrative_region],0),2)</f>
        <v>17</v>
      </c>
      <c r="E54" s="10" t="s">
        <v>518</v>
      </c>
      <c r="F54" s="15">
        <v>9201482240</v>
      </c>
      <c r="G54" s="15" t="s">
        <v>510</v>
      </c>
    </row>
    <row r="55" spans="1:7" x14ac:dyDescent="0.3">
      <c r="A55" s="14">
        <f t="shared" si="8"/>
        <v>54</v>
      </c>
      <c r="B55" s="14">
        <v>54</v>
      </c>
      <c r="C55" s="10" t="s">
        <v>51</v>
      </c>
      <c r="D55" s="14">
        <f>INDEX(administrative_region[],MATCH(address[[#This Row],[administrative_region]],administrative_region[administrative_region],0),2)</f>
        <v>4855</v>
      </c>
      <c r="E55" s="10" t="s">
        <v>520</v>
      </c>
      <c r="F55" s="15"/>
      <c r="G55" s="15"/>
    </row>
    <row r="56" spans="1:7" x14ac:dyDescent="0.3">
      <c r="A56" s="14">
        <f t="shared" si="8"/>
        <v>55</v>
      </c>
      <c r="B56" s="14">
        <v>55</v>
      </c>
      <c r="C56" s="10" t="s">
        <v>45</v>
      </c>
      <c r="D56" s="14">
        <f>INDEX(administrative_region[],MATCH(address[[#This Row],[administrative_region]],administrative_region[administrative_region],0),2)</f>
        <v>17</v>
      </c>
      <c r="E56" s="10" t="s">
        <v>523</v>
      </c>
      <c r="F56" s="15"/>
      <c r="G56" s="15"/>
    </row>
    <row r="57" spans="1:7" x14ac:dyDescent="0.3">
      <c r="A57" s="14">
        <f t="shared" si="8"/>
        <v>56</v>
      </c>
      <c r="B57" s="14">
        <v>56</v>
      </c>
      <c r="C57" s="10" t="s">
        <v>48</v>
      </c>
      <c r="D57" s="14">
        <f>INDEX(administrative_region[],MATCH(address[[#This Row],[administrative_region]],administrative_region[administrative_region],0),2)</f>
        <v>4852</v>
      </c>
      <c r="E57" s="10" t="s">
        <v>526</v>
      </c>
      <c r="F57" s="15"/>
      <c r="G57" s="15"/>
    </row>
    <row r="58" spans="1:7" x14ac:dyDescent="0.3">
      <c r="A58" s="14">
        <f t="shared" ref="A58:A64" si="9">ROW(A58)-1</f>
        <v>57</v>
      </c>
      <c r="B58" s="14">
        <v>57</v>
      </c>
      <c r="C58" s="10" t="s">
        <v>48</v>
      </c>
      <c r="D58" s="14">
        <f>INDEX(administrative_region[],MATCH(address[[#This Row],[administrative_region]],administrative_region[administrative_region],0),2)</f>
        <v>4852</v>
      </c>
      <c r="E58" s="10" t="s">
        <v>528</v>
      </c>
      <c r="F58" s="15">
        <v>9108137261</v>
      </c>
      <c r="G58" s="15" t="s">
        <v>542</v>
      </c>
    </row>
    <row r="59" spans="1:7" x14ac:dyDescent="0.3">
      <c r="A59" s="14">
        <f t="shared" si="9"/>
        <v>58</v>
      </c>
      <c r="B59" s="14">
        <v>58</v>
      </c>
      <c r="C59" s="10" t="s">
        <v>48</v>
      </c>
      <c r="D59" s="14">
        <f>INDEX(administrative_region[],MATCH(address[[#This Row],[administrative_region]],administrative_region[administrative_region],0),2)</f>
        <v>4852</v>
      </c>
      <c r="E59" s="10" t="s">
        <v>536</v>
      </c>
      <c r="F59" s="15">
        <v>9806631650</v>
      </c>
      <c r="G59" s="15" t="s">
        <v>510</v>
      </c>
    </row>
    <row r="60" spans="1:7" x14ac:dyDescent="0.3">
      <c r="A60" s="14">
        <f t="shared" si="9"/>
        <v>59</v>
      </c>
      <c r="B60" s="14">
        <v>59</v>
      </c>
      <c r="C60" s="10" t="s">
        <v>48</v>
      </c>
      <c r="D60" s="14">
        <f>INDEX(administrative_region[],MATCH(address[[#This Row],[administrative_region]],administrative_region[administrative_region],0),2)</f>
        <v>4852</v>
      </c>
      <c r="E60" s="10" t="s">
        <v>537</v>
      </c>
      <c r="F60" s="15">
        <v>9065251865</v>
      </c>
      <c r="G60" s="15" t="s">
        <v>514</v>
      </c>
    </row>
    <row r="61" spans="1:7" x14ac:dyDescent="0.3">
      <c r="A61" s="14">
        <f t="shared" si="9"/>
        <v>60</v>
      </c>
      <c r="B61" s="14">
        <v>60</v>
      </c>
      <c r="C61" s="10" t="s">
        <v>48</v>
      </c>
      <c r="D61" s="14">
        <f>INDEX(administrative_region[],MATCH(address[[#This Row],[administrative_region]],administrative_region[administrative_region],0),2)</f>
        <v>4852</v>
      </c>
      <c r="E61" s="10" t="s">
        <v>535</v>
      </c>
      <c r="F61" s="15">
        <v>9038263598</v>
      </c>
      <c r="G61" s="15" t="s">
        <v>514</v>
      </c>
    </row>
    <row r="62" spans="1:7" x14ac:dyDescent="0.3">
      <c r="A62" s="14">
        <f t="shared" si="9"/>
        <v>61</v>
      </c>
      <c r="B62" s="14">
        <v>61</v>
      </c>
      <c r="C62" s="10" t="s">
        <v>51</v>
      </c>
      <c r="D62" s="14">
        <f>INDEX(administrative_region[],MATCH(address[[#This Row],[administrative_region]],administrative_region[administrative_region],0),2)</f>
        <v>4855</v>
      </c>
      <c r="E62" s="10" t="s">
        <v>539</v>
      </c>
      <c r="F62" s="15">
        <v>9109721430</v>
      </c>
      <c r="G62" s="15" t="s">
        <v>556</v>
      </c>
    </row>
    <row r="63" spans="1:7" x14ac:dyDescent="0.3">
      <c r="A63" s="14">
        <f t="shared" si="9"/>
        <v>62</v>
      </c>
      <c r="B63" s="14">
        <v>62</v>
      </c>
      <c r="C63" s="10" t="s">
        <v>48</v>
      </c>
      <c r="D63" s="14">
        <f>INDEX(administrative_region[],MATCH(address[[#This Row],[administrative_region]],administrative_region[administrative_region],0),2)</f>
        <v>4852</v>
      </c>
      <c r="E63" s="10" t="s">
        <v>541</v>
      </c>
      <c r="F63" s="15">
        <v>9108238587</v>
      </c>
      <c r="G63" s="15" t="s">
        <v>514</v>
      </c>
    </row>
    <row r="64" spans="1:7" x14ac:dyDescent="0.3">
      <c r="A64" s="14">
        <f t="shared" si="9"/>
        <v>63</v>
      </c>
      <c r="B64" s="14">
        <v>63</v>
      </c>
      <c r="C64" s="10" t="s">
        <v>39</v>
      </c>
      <c r="D64" s="14">
        <f>INDEX(administrative_region[],MATCH(address[[#This Row],[administrative_region]],administrative_region[administrative_region],0),2)</f>
        <v>11</v>
      </c>
      <c r="E64" s="10" t="s">
        <v>544</v>
      </c>
      <c r="F64" s="15">
        <v>9108258790</v>
      </c>
      <c r="G64" s="15" t="s">
        <v>545</v>
      </c>
    </row>
    <row r="65" spans="1:7" x14ac:dyDescent="0.3">
      <c r="A65" s="14">
        <f t="shared" ref="A65:A70" si="10">ROW(A65)-1</f>
        <v>64</v>
      </c>
      <c r="B65" s="14">
        <v>64</v>
      </c>
      <c r="C65" s="10" t="s">
        <v>53</v>
      </c>
      <c r="D65" s="14">
        <f>INDEX(administrative_region[],MATCH(address[[#This Row],[administrative_region]],administrative_region[administrative_region],0),2)</f>
        <v>48532</v>
      </c>
      <c r="E65" s="10" t="s">
        <v>549</v>
      </c>
      <c r="F65" s="15">
        <v>9036919640</v>
      </c>
      <c r="G65" s="15"/>
    </row>
    <row r="66" spans="1:7" x14ac:dyDescent="0.3">
      <c r="A66" s="14">
        <f t="shared" si="10"/>
        <v>65</v>
      </c>
      <c r="B66" s="14">
        <v>65</v>
      </c>
      <c r="C66" s="10" t="s">
        <v>40</v>
      </c>
      <c r="D66" s="14">
        <f>INDEX(administrative_region[],MATCH(address[[#This Row],[administrative_region]],administrative_region[administrative_region],0),2)</f>
        <v>12</v>
      </c>
      <c r="E66" s="10" t="s">
        <v>554</v>
      </c>
      <c r="F66" s="15">
        <v>9201148172</v>
      </c>
      <c r="G66" s="15" t="s">
        <v>555</v>
      </c>
    </row>
    <row r="67" spans="1:7" x14ac:dyDescent="0.3">
      <c r="A67" s="14">
        <f t="shared" si="10"/>
        <v>66</v>
      </c>
      <c r="B67" s="14">
        <v>66</v>
      </c>
      <c r="C67" s="10" t="s">
        <v>48</v>
      </c>
      <c r="D67" s="14">
        <f>INDEX(administrative_region[],MATCH(address[[#This Row],[administrative_region]],administrative_region[administrative_region],0),2)</f>
        <v>4852</v>
      </c>
      <c r="E67" s="10" t="s">
        <v>559</v>
      </c>
      <c r="F67" s="15">
        <v>9092774305</v>
      </c>
      <c r="G67" s="15" t="s">
        <v>510</v>
      </c>
    </row>
    <row r="68" spans="1:7" x14ac:dyDescent="0.3">
      <c r="A68" s="14">
        <f t="shared" si="10"/>
        <v>67</v>
      </c>
      <c r="B68" s="14">
        <v>67</v>
      </c>
      <c r="C68" s="10" t="s">
        <v>48</v>
      </c>
      <c r="D68" s="14">
        <f>INDEX(administrative_region[],MATCH(address[[#This Row],[administrative_region]],administrative_region[administrative_region],0),2)</f>
        <v>4852</v>
      </c>
      <c r="E68" s="10" t="s">
        <v>564</v>
      </c>
      <c r="F68" s="15">
        <v>9159653100</v>
      </c>
      <c r="G68" s="15" t="s">
        <v>555</v>
      </c>
    </row>
    <row r="69" spans="1:7" x14ac:dyDescent="0.3">
      <c r="A69" s="14">
        <f t="shared" si="10"/>
        <v>68</v>
      </c>
      <c r="B69" s="14">
        <v>68</v>
      </c>
      <c r="C69" s="10" t="s">
        <v>48</v>
      </c>
      <c r="D69" s="14">
        <f>INDEX(administrative_region[],MATCH(address[[#This Row],[administrative_region]],administrative_region[administrative_region],0),2)</f>
        <v>4852</v>
      </c>
      <c r="E69" s="10" t="s">
        <v>567</v>
      </c>
      <c r="F69" s="15">
        <v>9159996236</v>
      </c>
      <c r="G69" s="15" t="s">
        <v>514</v>
      </c>
    </row>
    <row r="70" spans="1:7" x14ac:dyDescent="0.3">
      <c r="A70" s="14">
        <f t="shared" si="10"/>
        <v>69</v>
      </c>
      <c r="B70" s="14">
        <v>69</v>
      </c>
      <c r="C70" s="10" t="s">
        <v>51</v>
      </c>
      <c r="D70" s="14">
        <f>INDEX(administrative_region[],MATCH(address[[#This Row],[administrative_region]],administrative_region[administrative_region],0),2)</f>
        <v>4855</v>
      </c>
      <c r="E70" s="10" t="s">
        <v>569</v>
      </c>
      <c r="F70" s="15">
        <v>9022242307</v>
      </c>
      <c r="G70" s="15" t="s">
        <v>510</v>
      </c>
    </row>
    <row r="71" spans="1:7" x14ac:dyDescent="0.3">
      <c r="A71" s="14">
        <f t="shared" ref="A71:A76" si="11">ROW(A71)-1</f>
        <v>70</v>
      </c>
      <c r="B71" s="14">
        <v>70</v>
      </c>
      <c r="C71" s="10" t="s">
        <v>48</v>
      </c>
      <c r="D71" s="14">
        <f>INDEX(administrative_region[],MATCH(address[[#This Row],[administrative_region]],administrative_region[administrative_region],0),2)</f>
        <v>4852</v>
      </c>
      <c r="E71" s="10" t="s">
        <v>572</v>
      </c>
      <c r="F71" s="15">
        <v>9622086395</v>
      </c>
      <c r="G71" s="15" t="s">
        <v>555</v>
      </c>
    </row>
    <row r="72" spans="1:7" x14ac:dyDescent="0.3">
      <c r="A72" s="14">
        <f t="shared" si="11"/>
        <v>71</v>
      </c>
      <c r="B72" s="14">
        <v>71</v>
      </c>
      <c r="C72" s="10" t="s">
        <v>43</v>
      </c>
      <c r="D72" s="14">
        <f>INDEX(administrative_region[],MATCH(address[[#This Row],[administrative_region]],administrative_region[administrative_region],0),2)</f>
        <v>15</v>
      </c>
      <c r="E72" s="10" t="s">
        <v>574</v>
      </c>
      <c r="F72" s="15">
        <v>9108201229</v>
      </c>
      <c r="G72" s="15" t="s">
        <v>514</v>
      </c>
    </row>
    <row r="73" spans="1:7" x14ac:dyDescent="0.3">
      <c r="A73" s="14">
        <f t="shared" si="11"/>
        <v>72</v>
      </c>
      <c r="B73" s="14">
        <v>72</v>
      </c>
      <c r="C73" s="10" t="s">
        <v>48</v>
      </c>
      <c r="D73" s="14">
        <f>INDEX(administrative_region[],MATCH(address[[#This Row],[administrative_region]],administrative_region[administrative_region],0),2)</f>
        <v>4852</v>
      </c>
      <c r="E73" s="10" t="s">
        <v>577</v>
      </c>
      <c r="F73" s="15">
        <v>9201391489</v>
      </c>
      <c r="G73" s="15" t="s">
        <v>514</v>
      </c>
    </row>
    <row r="74" spans="1:7" x14ac:dyDescent="0.3">
      <c r="A74" s="14">
        <f t="shared" si="11"/>
        <v>73</v>
      </c>
      <c r="B74" s="14">
        <v>73</v>
      </c>
      <c r="C74" s="10" t="s">
        <v>48</v>
      </c>
      <c r="D74" s="14">
        <f>INDEX(administrative_region[],MATCH(address[[#This Row],[administrative_region]],administrative_region[administrative_region],0),2)</f>
        <v>4852</v>
      </c>
      <c r="E74" s="10" t="s">
        <v>579</v>
      </c>
      <c r="F74" s="15">
        <v>9065291184</v>
      </c>
      <c r="G74" s="15" t="s">
        <v>510</v>
      </c>
    </row>
    <row r="75" spans="1:7" x14ac:dyDescent="0.3">
      <c r="A75" s="14">
        <f t="shared" si="11"/>
        <v>74</v>
      </c>
      <c r="B75" s="14">
        <v>74</v>
      </c>
      <c r="C75" s="10" t="s">
        <v>48</v>
      </c>
      <c r="D75" s="14">
        <f>INDEX(administrative_region[],MATCH(address[[#This Row],[administrative_region]],administrative_region[administrative_region],0),2)</f>
        <v>4852</v>
      </c>
      <c r="E75" s="10" t="s">
        <v>581</v>
      </c>
      <c r="F75" s="15">
        <v>9109715939</v>
      </c>
      <c r="G75" s="15" t="s">
        <v>514</v>
      </c>
    </row>
    <row r="76" spans="1:7" x14ac:dyDescent="0.3">
      <c r="A76" s="14">
        <f t="shared" si="11"/>
        <v>75</v>
      </c>
      <c r="B76" s="14">
        <v>75</v>
      </c>
      <c r="C76" s="10" t="s">
        <v>33</v>
      </c>
      <c r="D76" s="14">
        <f>INDEX(administrative_region[],MATCH(address[[#This Row],[administrative_region]],administrative_region[administrative_region],0),2)</f>
        <v>5</v>
      </c>
      <c r="E76" s="10" t="s">
        <v>583</v>
      </c>
      <c r="F76" s="15">
        <v>9610259518</v>
      </c>
      <c r="G76" s="15" t="s">
        <v>555</v>
      </c>
    </row>
    <row r="77" spans="1:7" x14ac:dyDescent="0.3">
      <c r="A77" s="14">
        <f t="shared" ref="A77:A85" si="12">ROW(A77)-1</f>
        <v>76</v>
      </c>
      <c r="B77" s="14">
        <v>76</v>
      </c>
      <c r="C77" s="10" t="s">
        <v>51</v>
      </c>
      <c r="D77" s="14">
        <f>INDEX(administrative_region[],MATCH(address[[#This Row],[administrative_region]],administrative_region[administrative_region],0),2)</f>
        <v>4855</v>
      </c>
      <c r="E77" s="10" t="s">
        <v>586</v>
      </c>
      <c r="F77" s="15"/>
      <c r="G77" s="15"/>
    </row>
    <row r="78" spans="1:7" x14ac:dyDescent="0.3">
      <c r="A78" s="14">
        <f t="shared" si="12"/>
        <v>77</v>
      </c>
      <c r="B78" s="14">
        <v>77</v>
      </c>
      <c r="C78" s="10" t="s">
        <v>48</v>
      </c>
      <c r="D78" s="14">
        <f>INDEX(administrative_region[],MATCH(address[[#This Row],[administrative_region]],administrative_region[administrative_region],0),2)</f>
        <v>4852</v>
      </c>
      <c r="E78" s="10" t="s">
        <v>590</v>
      </c>
      <c r="F78" s="15">
        <v>9201169018</v>
      </c>
      <c r="G78" s="15" t="s">
        <v>514</v>
      </c>
    </row>
    <row r="79" spans="1:7" x14ac:dyDescent="0.3">
      <c r="A79" s="14">
        <f t="shared" si="12"/>
        <v>78</v>
      </c>
      <c r="B79" s="14">
        <v>78</v>
      </c>
      <c r="C79" s="10" t="s">
        <v>48</v>
      </c>
      <c r="D79" s="14">
        <f>INDEX(administrative_region[],MATCH(address[[#This Row],[administrative_region]],administrative_region[administrative_region],0),2)</f>
        <v>4852</v>
      </c>
      <c r="E79" s="10" t="s">
        <v>592</v>
      </c>
      <c r="F79" s="15"/>
      <c r="G79" s="15"/>
    </row>
    <row r="80" spans="1:7" x14ac:dyDescent="0.3">
      <c r="A80" s="14">
        <f t="shared" si="12"/>
        <v>79</v>
      </c>
      <c r="B80" s="14">
        <v>79</v>
      </c>
      <c r="C80" s="10" t="s">
        <v>55</v>
      </c>
      <c r="D80" s="14">
        <f>INDEX(administrative_region[],MATCH(address[[#This Row],[administrative_region]],administrative_region[administrative_region],0),2)</f>
        <v>0</v>
      </c>
      <c r="E80" s="10" t="s">
        <v>595</v>
      </c>
      <c r="F80" s="15">
        <v>9616503630</v>
      </c>
      <c r="G80" s="15" t="s">
        <v>514</v>
      </c>
    </row>
    <row r="81" spans="1:7" x14ac:dyDescent="0.3">
      <c r="A81" s="14">
        <f t="shared" si="12"/>
        <v>80</v>
      </c>
      <c r="B81" s="14">
        <v>80</v>
      </c>
      <c r="C81" s="10" t="s">
        <v>41</v>
      </c>
      <c r="D81" s="14">
        <f>INDEX(administrative_region[],MATCH(address[[#This Row],[administrative_region]],administrative_region[administrative_region],0),2)</f>
        <v>13</v>
      </c>
      <c r="E81" s="10" t="s">
        <v>597</v>
      </c>
      <c r="F81" s="15">
        <v>9038274918</v>
      </c>
      <c r="G81" s="15" t="s">
        <v>598</v>
      </c>
    </row>
    <row r="82" spans="1:7" x14ac:dyDescent="0.3">
      <c r="A82" s="14">
        <f t="shared" si="12"/>
        <v>81</v>
      </c>
      <c r="B82" s="14">
        <v>81</v>
      </c>
      <c r="C82" s="10" t="s">
        <v>48</v>
      </c>
      <c r="D82" s="14">
        <f>INDEX(administrative_region[],MATCH(address[[#This Row],[administrative_region]],administrative_region[administrative_region],0),2)</f>
        <v>4852</v>
      </c>
      <c r="E82" s="10" t="s">
        <v>604</v>
      </c>
      <c r="F82" s="15">
        <v>8903200426</v>
      </c>
      <c r="G82" s="15" t="s">
        <v>510</v>
      </c>
    </row>
    <row r="83" spans="1:7" x14ac:dyDescent="0.3">
      <c r="A83" s="14">
        <f t="shared" si="12"/>
        <v>82</v>
      </c>
      <c r="B83" s="14">
        <v>82</v>
      </c>
      <c r="C83" s="10" t="s">
        <v>42</v>
      </c>
      <c r="D83" s="14">
        <f>INDEX(administrative_region[],MATCH(address[[#This Row],[administrative_region]],administrative_region[administrative_region],0),2)</f>
        <v>14</v>
      </c>
      <c r="E83" s="10" t="s">
        <v>607</v>
      </c>
      <c r="F83" s="15">
        <v>9206503477</v>
      </c>
      <c r="G83" s="15" t="s">
        <v>514</v>
      </c>
    </row>
    <row r="84" spans="1:7" x14ac:dyDescent="0.3">
      <c r="A84" s="14">
        <f t="shared" si="12"/>
        <v>83</v>
      </c>
      <c r="B84" s="14">
        <v>83</v>
      </c>
      <c r="C84" s="10" t="s">
        <v>44</v>
      </c>
      <c r="D84" s="14">
        <f>INDEX(administrative_region[],MATCH(address[[#This Row],[administrative_region]],administrative_region[administrative_region],0),2)</f>
        <v>16</v>
      </c>
      <c r="E84" s="10" t="s">
        <v>609</v>
      </c>
      <c r="F84" s="15">
        <v>9290799914</v>
      </c>
      <c r="G84" s="15" t="s">
        <v>514</v>
      </c>
    </row>
    <row r="85" spans="1:7" x14ac:dyDescent="0.3">
      <c r="A85" s="14">
        <f t="shared" si="12"/>
        <v>84</v>
      </c>
      <c r="B85" s="14">
        <v>84</v>
      </c>
      <c r="C85" s="10" t="s">
        <v>50</v>
      </c>
      <c r="D85" s="14">
        <f>INDEX(administrative_region[],MATCH(address[[#This Row],[administrative_region]],administrative_region[administrative_region],0),2)</f>
        <v>48533</v>
      </c>
      <c r="E85" s="10" t="s">
        <v>612</v>
      </c>
      <c r="F85" s="15"/>
      <c r="G85" s="15"/>
    </row>
    <row r="86" spans="1:7" x14ac:dyDescent="0.3">
      <c r="A86" s="14">
        <f t="shared" ref="A86:A93" si="13">ROW(A86)-1</f>
        <v>85</v>
      </c>
      <c r="B86" s="14">
        <v>85</v>
      </c>
      <c r="C86" s="10" t="s">
        <v>48</v>
      </c>
      <c r="D86" s="14">
        <f>INDEX(administrative_region[],MATCH(address[[#This Row],[administrative_region]],administrative_region[administrative_region],0),2)</f>
        <v>4852</v>
      </c>
      <c r="E86" s="10" t="s">
        <v>614</v>
      </c>
      <c r="F86" s="15">
        <v>9201362663</v>
      </c>
      <c r="G86" s="15" t="s">
        <v>615</v>
      </c>
    </row>
    <row r="87" spans="1:7" x14ac:dyDescent="0.3">
      <c r="A87" s="14">
        <f t="shared" si="13"/>
        <v>86</v>
      </c>
      <c r="B87" s="14">
        <v>86</v>
      </c>
      <c r="C87" s="10" t="s">
        <v>41</v>
      </c>
      <c r="D87" s="14">
        <f>INDEX(administrative_region[],MATCH(address[[#This Row],[administrative_region]],administrative_region[administrative_region],0),2)</f>
        <v>13</v>
      </c>
      <c r="E87" s="10" t="s">
        <v>617</v>
      </c>
      <c r="F87" s="15">
        <v>9056307247</v>
      </c>
      <c r="G87" s="15" t="s">
        <v>510</v>
      </c>
    </row>
    <row r="88" spans="1:7" x14ac:dyDescent="0.3">
      <c r="A88" s="14">
        <f t="shared" si="13"/>
        <v>87</v>
      </c>
      <c r="B88" s="14">
        <v>87</v>
      </c>
      <c r="C88" s="10" t="s">
        <v>48</v>
      </c>
      <c r="D88" s="14">
        <f>INDEX(administrative_region[],MATCH(address[[#This Row],[administrative_region]],administrative_region[administrative_region],0),2)</f>
        <v>4852</v>
      </c>
      <c r="E88" s="10" t="s">
        <v>619</v>
      </c>
      <c r="F88" s="15"/>
      <c r="G88" s="15"/>
    </row>
    <row r="89" spans="1:7" x14ac:dyDescent="0.3">
      <c r="A89" s="14">
        <f t="shared" si="13"/>
        <v>88</v>
      </c>
      <c r="B89" s="14">
        <v>88</v>
      </c>
      <c r="C89" s="10" t="s">
        <v>51</v>
      </c>
      <c r="D89" s="14">
        <f>INDEX(administrative_region[],MATCH(address[[#This Row],[administrative_region]],administrative_region[administrative_region],0),2)</f>
        <v>4855</v>
      </c>
      <c r="E89" s="10" t="s">
        <v>622</v>
      </c>
      <c r="F89" s="15">
        <v>9108287443</v>
      </c>
      <c r="G89" s="15" t="s">
        <v>514</v>
      </c>
    </row>
    <row r="90" spans="1:7" x14ac:dyDescent="0.3">
      <c r="A90" s="14">
        <f t="shared" si="13"/>
        <v>89</v>
      </c>
      <c r="B90" s="14">
        <v>89</v>
      </c>
      <c r="C90" s="10" t="s">
        <v>39</v>
      </c>
      <c r="D90" s="14">
        <f>INDEX(administrative_region[],MATCH(address[[#This Row],[administrative_region]],administrative_region[administrative_region],0),2)</f>
        <v>11</v>
      </c>
      <c r="E90" s="10" t="s">
        <v>624</v>
      </c>
      <c r="F90" s="15">
        <v>9106653555</v>
      </c>
      <c r="G90" s="15" t="s">
        <v>510</v>
      </c>
    </row>
    <row r="91" spans="1:7" x14ac:dyDescent="0.3">
      <c r="A91" s="14">
        <f t="shared" si="13"/>
        <v>90</v>
      </c>
      <c r="B91" s="14">
        <v>90</v>
      </c>
      <c r="C91" s="10" t="s">
        <v>41</v>
      </c>
      <c r="D91" s="14">
        <f>INDEX(administrative_region[],MATCH(address[[#This Row],[administrative_region]],administrative_region[administrative_region],0),2)</f>
        <v>13</v>
      </c>
      <c r="E91" s="10" t="s">
        <v>626</v>
      </c>
      <c r="F91" s="15">
        <v>9038213061</v>
      </c>
      <c r="G91" s="15" t="s">
        <v>514</v>
      </c>
    </row>
    <row r="92" spans="1:7" x14ac:dyDescent="0.3">
      <c r="A92" s="14">
        <f t="shared" si="13"/>
        <v>91</v>
      </c>
      <c r="B92" s="14">
        <v>91</v>
      </c>
      <c r="C92" s="10" t="s">
        <v>45</v>
      </c>
      <c r="D92" s="14">
        <f>INDEX(administrative_region[],MATCH(address[[#This Row],[administrative_region]],administrative_region[administrative_region],0),2)</f>
        <v>17</v>
      </c>
      <c r="E92" s="10" t="s">
        <v>630</v>
      </c>
      <c r="F92" s="15">
        <v>9036462141</v>
      </c>
      <c r="G92" s="15" t="s">
        <v>514</v>
      </c>
    </row>
    <row r="93" spans="1:7" x14ac:dyDescent="0.3">
      <c r="A93" s="14">
        <f t="shared" si="13"/>
        <v>92</v>
      </c>
      <c r="B93" s="14">
        <v>92</v>
      </c>
      <c r="C93" s="10" t="s">
        <v>48</v>
      </c>
      <c r="D93" s="14">
        <f>INDEX(administrative_region[],MATCH(address[[#This Row],[administrative_region]],administrative_region[administrative_region],0),2)</f>
        <v>4852</v>
      </c>
      <c r="E93" s="10" t="s">
        <v>632</v>
      </c>
      <c r="F93" s="15">
        <v>9106659555</v>
      </c>
      <c r="G93" s="15" t="s">
        <v>514</v>
      </c>
    </row>
    <row r="94" spans="1:7" x14ac:dyDescent="0.3">
      <c r="A94" s="14">
        <f t="shared" ref="A94:A102" si="14">ROW(A94)-1</f>
        <v>93</v>
      </c>
      <c r="B94" s="14">
        <v>93</v>
      </c>
      <c r="C94" s="10" t="s">
        <v>48</v>
      </c>
      <c r="D94" s="14">
        <f>INDEX(administrative_region[],MATCH(address[[#This Row],[administrative_region]],administrative_region[administrative_region],0),2)</f>
        <v>4852</v>
      </c>
      <c r="E94" s="10" t="s">
        <v>636</v>
      </c>
      <c r="F94" s="15">
        <v>9206523640</v>
      </c>
      <c r="G94" s="15"/>
    </row>
    <row r="95" spans="1:7" x14ac:dyDescent="0.3">
      <c r="A95" s="14">
        <f t="shared" si="14"/>
        <v>94</v>
      </c>
      <c r="B95" s="14">
        <v>94</v>
      </c>
      <c r="C95" s="10" t="s">
        <v>43</v>
      </c>
      <c r="D95" s="14">
        <f>INDEX(administrative_region[],MATCH(address[[#This Row],[administrative_region]],administrative_region[administrative_region],0),2)</f>
        <v>15</v>
      </c>
      <c r="E95" s="10" t="s">
        <v>638</v>
      </c>
      <c r="F95" s="15">
        <v>9807432802</v>
      </c>
      <c r="G95" s="15" t="s">
        <v>639</v>
      </c>
    </row>
    <row r="96" spans="1:7" x14ac:dyDescent="0.3">
      <c r="A96" s="14">
        <f t="shared" si="14"/>
        <v>95</v>
      </c>
      <c r="B96" s="14">
        <v>95</v>
      </c>
      <c r="C96" s="10" t="s">
        <v>48</v>
      </c>
      <c r="D96" s="14">
        <f>INDEX(administrative_region[],MATCH(address[[#This Row],[administrative_region]],administrative_region[administrative_region],0),2)</f>
        <v>4852</v>
      </c>
      <c r="E96" s="10" t="s">
        <v>648</v>
      </c>
      <c r="F96" s="15">
        <v>9012730591</v>
      </c>
      <c r="G96" s="15" t="s">
        <v>598</v>
      </c>
    </row>
    <row r="97" spans="1:7" x14ac:dyDescent="0.3">
      <c r="A97" s="14">
        <f t="shared" si="14"/>
        <v>96</v>
      </c>
      <c r="B97" s="14">
        <v>96</v>
      </c>
      <c r="C97" s="10" t="s">
        <v>48</v>
      </c>
      <c r="D97" s="14">
        <f>INDEX(administrative_region[],MATCH(address[[#This Row],[administrative_region]],administrative_region[administrative_region],0),2)</f>
        <v>4852</v>
      </c>
      <c r="E97" s="10" t="s">
        <v>646</v>
      </c>
      <c r="F97" s="15">
        <v>9605276991</v>
      </c>
      <c r="G97" s="15" t="s">
        <v>514</v>
      </c>
    </row>
    <row r="98" spans="1:7" x14ac:dyDescent="0.3">
      <c r="A98" s="14">
        <f t="shared" si="14"/>
        <v>97</v>
      </c>
      <c r="B98" s="14">
        <v>97</v>
      </c>
      <c r="C98" s="10" t="s">
        <v>48</v>
      </c>
      <c r="D98" s="14">
        <f>INDEX(administrative_region[],MATCH(address[[#This Row],[administrative_region]],administrative_region[administrative_region],0),2)</f>
        <v>4852</v>
      </c>
      <c r="E98" s="10" t="s">
        <v>649</v>
      </c>
      <c r="F98" s="15">
        <v>9109625064</v>
      </c>
      <c r="G98" s="15" t="s">
        <v>514</v>
      </c>
    </row>
    <row r="99" spans="1:7" x14ac:dyDescent="0.3">
      <c r="A99" s="14">
        <f t="shared" si="14"/>
        <v>98</v>
      </c>
      <c r="B99" s="14">
        <v>98</v>
      </c>
      <c r="C99" s="10" t="s">
        <v>169</v>
      </c>
      <c r="D99" s="14" t="str">
        <f>INDEX(administrative_region[],MATCH(address[[#This Row],[administrative_region]],administrative_region[administrative_region],0),2)</f>
        <v>None</v>
      </c>
      <c r="E99" s="10"/>
      <c r="F99" s="15"/>
      <c r="G99" s="15"/>
    </row>
    <row r="100" spans="1:7" x14ac:dyDescent="0.3">
      <c r="A100" s="14">
        <f t="shared" si="14"/>
        <v>99</v>
      </c>
      <c r="B100" s="14">
        <v>99</v>
      </c>
      <c r="C100" s="10" t="s">
        <v>51</v>
      </c>
      <c r="D100" s="14">
        <f>INDEX(administrative_region[],MATCH(address[[#This Row],[administrative_region]],administrative_region[administrative_region],0),2)</f>
        <v>4855</v>
      </c>
      <c r="E100" s="10" t="s">
        <v>652</v>
      </c>
      <c r="F100" s="15">
        <v>9201035048</v>
      </c>
      <c r="G100" s="15" t="s">
        <v>514</v>
      </c>
    </row>
    <row r="101" spans="1:7" x14ac:dyDescent="0.3">
      <c r="A101" s="14">
        <f t="shared" si="14"/>
        <v>100</v>
      </c>
      <c r="B101" s="14">
        <v>100</v>
      </c>
      <c r="C101" s="10" t="s">
        <v>48</v>
      </c>
      <c r="D101" s="14">
        <f>INDEX(administrative_region[],MATCH(address[[#This Row],[administrative_region]],administrative_region[administrative_region],0),2)</f>
        <v>4852</v>
      </c>
      <c r="E101" s="10" t="s">
        <v>654</v>
      </c>
      <c r="F101" s="15"/>
      <c r="G101" s="15"/>
    </row>
    <row r="102" spans="1:7" x14ac:dyDescent="0.3">
      <c r="A102" s="14">
        <f t="shared" si="14"/>
        <v>101</v>
      </c>
      <c r="B102" s="14">
        <v>101</v>
      </c>
      <c r="C102" s="10" t="s">
        <v>42</v>
      </c>
      <c r="D102" s="14">
        <f>INDEX(administrative_region[],MATCH(address[[#This Row],[administrative_region]],administrative_region[administrative_region],0),2)</f>
        <v>14</v>
      </c>
      <c r="E102" s="10" t="s">
        <v>657</v>
      </c>
      <c r="F102" s="15">
        <v>9109729778</v>
      </c>
      <c r="G102" s="15"/>
    </row>
    <row r="103" spans="1:7" x14ac:dyDescent="0.3">
      <c r="A103" s="14">
        <f t="shared" ref="A103:A108" si="15">ROW(A103)-1</f>
        <v>102</v>
      </c>
      <c r="B103" s="14">
        <v>102</v>
      </c>
      <c r="C103" s="10" t="s">
        <v>51</v>
      </c>
      <c r="D103" s="14">
        <f>INDEX(administrative_region[],MATCH(address[[#This Row],[administrative_region]],administrative_region[administrative_region],0),2)</f>
        <v>4855</v>
      </c>
      <c r="E103" s="10" t="s">
        <v>660</v>
      </c>
      <c r="F103" s="15">
        <v>9159950818</v>
      </c>
      <c r="G103" s="15"/>
    </row>
    <row r="104" spans="1:7" x14ac:dyDescent="0.3">
      <c r="A104" s="14">
        <f t="shared" si="15"/>
        <v>103</v>
      </c>
      <c r="B104" s="14">
        <v>103</v>
      </c>
      <c r="C104" s="10" t="s">
        <v>50</v>
      </c>
      <c r="D104" s="14">
        <f>INDEX(administrative_region[],MATCH(address[[#This Row],[administrative_region]],administrative_region[administrative_region],0),2)</f>
        <v>48533</v>
      </c>
      <c r="E104" s="10" t="s">
        <v>664</v>
      </c>
      <c r="F104" s="15">
        <v>9201098823</v>
      </c>
      <c r="G104" s="15"/>
    </row>
    <row r="105" spans="1:7" x14ac:dyDescent="0.3">
      <c r="A105" s="14">
        <f t="shared" si="15"/>
        <v>104</v>
      </c>
      <c r="B105" s="14">
        <v>104</v>
      </c>
      <c r="C105" s="10" t="s">
        <v>51</v>
      </c>
      <c r="D105" s="14">
        <f>INDEX(administrative_region[],MATCH(address[[#This Row],[administrative_region]],administrative_region[administrative_region],0),2)</f>
        <v>4855</v>
      </c>
      <c r="E105" s="10" t="s">
        <v>666</v>
      </c>
      <c r="F105" s="15">
        <v>9622008565</v>
      </c>
      <c r="G105" s="15" t="s">
        <v>514</v>
      </c>
    </row>
    <row r="106" spans="1:7" x14ac:dyDescent="0.3">
      <c r="A106" s="14">
        <f t="shared" si="15"/>
        <v>105</v>
      </c>
      <c r="B106" s="14">
        <v>105</v>
      </c>
      <c r="C106" s="10" t="s">
        <v>48</v>
      </c>
      <c r="D106" s="14">
        <f>INDEX(administrative_region[],MATCH(address[[#This Row],[administrative_region]],administrative_region[administrative_region],0),2)</f>
        <v>4852</v>
      </c>
      <c r="E106" s="10" t="s">
        <v>668</v>
      </c>
      <c r="F106" s="15">
        <v>9159969296</v>
      </c>
      <c r="G106" s="15" t="s">
        <v>514</v>
      </c>
    </row>
    <row r="107" spans="1:7" x14ac:dyDescent="0.3">
      <c r="A107" s="14">
        <f t="shared" si="15"/>
        <v>106</v>
      </c>
      <c r="B107" s="14">
        <v>106</v>
      </c>
      <c r="C107" s="10" t="s">
        <v>48</v>
      </c>
      <c r="D107" s="14">
        <f>INDEX(administrative_region[],MATCH(address[[#This Row],[administrative_region]],administrative_region[administrative_region],0),2)</f>
        <v>4852</v>
      </c>
      <c r="E107" s="10" t="s">
        <v>670</v>
      </c>
      <c r="F107" s="15"/>
      <c r="G107" s="15"/>
    </row>
    <row r="108" spans="1:7" x14ac:dyDescent="0.3">
      <c r="A108" s="14">
        <f t="shared" si="15"/>
        <v>107</v>
      </c>
      <c r="B108" s="14">
        <v>107</v>
      </c>
      <c r="C108" s="10" t="s">
        <v>48</v>
      </c>
      <c r="D108" s="14">
        <f>INDEX(administrative_region[],MATCH(address[[#This Row],[administrative_region]],administrative_region[administrative_region],0),2)</f>
        <v>4852</v>
      </c>
      <c r="E108" s="10" t="s">
        <v>673</v>
      </c>
      <c r="F108" s="15">
        <v>9962388226</v>
      </c>
      <c r="G108" s="15" t="s">
        <v>510</v>
      </c>
    </row>
    <row r="109" spans="1:7" x14ac:dyDescent="0.3">
      <c r="A109" s="14">
        <f t="shared" ref="A109:A115" si="16">ROW(A109)-1</f>
        <v>108</v>
      </c>
      <c r="B109" s="14">
        <v>108</v>
      </c>
      <c r="C109" s="10" t="s">
        <v>676</v>
      </c>
      <c r="D109" s="14">
        <f>INDEX(administrative_region[],MATCH(address[[#This Row],[administrative_region]],administrative_region[administrative_region],0),2)</f>
        <v>48536</v>
      </c>
      <c r="E109" s="10" t="s">
        <v>677</v>
      </c>
      <c r="F109" s="15">
        <v>9011998543</v>
      </c>
      <c r="G109" s="15" t="s">
        <v>514</v>
      </c>
    </row>
    <row r="110" spans="1:7" x14ac:dyDescent="0.3">
      <c r="A110" s="14">
        <f t="shared" si="16"/>
        <v>109</v>
      </c>
      <c r="B110" s="14">
        <v>109</v>
      </c>
      <c r="C110" s="10" t="s">
        <v>48</v>
      </c>
      <c r="D110" s="14">
        <f>INDEX(administrative_region[],MATCH(address[[#This Row],[administrative_region]],administrative_region[administrative_region],0),2)</f>
        <v>4852</v>
      </c>
      <c r="E110" s="10" t="s">
        <v>680</v>
      </c>
      <c r="F110" s="15">
        <v>9109790347</v>
      </c>
      <c r="G110" s="15" t="s">
        <v>510</v>
      </c>
    </row>
    <row r="111" spans="1:7" x14ac:dyDescent="0.3">
      <c r="A111" s="14">
        <f t="shared" si="16"/>
        <v>110</v>
      </c>
      <c r="B111" s="14">
        <v>110</v>
      </c>
      <c r="C111" s="10" t="s">
        <v>48</v>
      </c>
      <c r="D111" s="14">
        <f>INDEX(administrative_region[],MATCH(address[[#This Row],[administrative_region]],administrative_region[administrative_region],0),2)</f>
        <v>4852</v>
      </c>
      <c r="E111" s="10" t="s">
        <v>682</v>
      </c>
      <c r="F111" s="15">
        <v>9038285476</v>
      </c>
      <c r="G111" s="15" t="s">
        <v>555</v>
      </c>
    </row>
    <row r="112" spans="1:7" x14ac:dyDescent="0.3">
      <c r="A112" s="14">
        <f t="shared" si="16"/>
        <v>111</v>
      </c>
      <c r="B112" s="14">
        <v>111</v>
      </c>
      <c r="C112" s="10" t="s">
        <v>32</v>
      </c>
      <c r="D112" s="14">
        <f>INDEX(administrative_region[],MATCH(address[[#This Row],[administrative_region]],administrative_region[administrative_region],0),2)</f>
        <v>4</v>
      </c>
      <c r="E112" s="10" t="s">
        <v>684</v>
      </c>
      <c r="F112" s="15">
        <v>9807459115</v>
      </c>
      <c r="G112" s="15" t="s">
        <v>555</v>
      </c>
    </row>
    <row r="113" spans="1:7" x14ac:dyDescent="0.3">
      <c r="A113" s="14">
        <f t="shared" si="16"/>
        <v>112</v>
      </c>
      <c r="B113" s="14">
        <v>112</v>
      </c>
      <c r="C113" s="10" t="s">
        <v>676</v>
      </c>
      <c r="D113" s="14">
        <f>INDEX(administrative_region[],MATCH(address[[#This Row],[administrative_region]],administrative_region[administrative_region],0),2)</f>
        <v>48536</v>
      </c>
      <c r="E113" s="10" t="s">
        <v>687</v>
      </c>
      <c r="F113" s="15">
        <v>9605399545</v>
      </c>
      <c r="G113" s="15" t="s">
        <v>688</v>
      </c>
    </row>
    <row r="114" spans="1:7" x14ac:dyDescent="0.3">
      <c r="A114" s="14">
        <f t="shared" si="16"/>
        <v>113</v>
      </c>
      <c r="B114" s="14">
        <v>113</v>
      </c>
      <c r="C114" s="10" t="s">
        <v>41</v>
      </c>
      <c r="D114" s="14">
        <f>INDEX(administrative_region[],MATCH(address[[#This Row],[administrative_region]],administrative_region[administrative_region],0),2)</f>
        <v>13</v>
      </c>
      <c r="E114" s="10" t="s">
        <v>691</v>
      </c>
      <c r="F114" s="15"/>
      <c r="G114" s="15"/>
    </row>
    <row r="115" spans="1:7" x14ac:dyDescent="0.3">
      <c r="A115" s="14">
        <f t="shared" si="16"/>
        <v>114</v>
      </c>
      <c r="B115" s="14">
        <v>114</v>
      </c>
      <c r="C115" s="10" t="s">
        <v>676</v>
      </c>
      <c r="D115" s="14">
        <f>INDEX(administrative_region[],MATCH(address[[#This Row],[administrative_region]],administrative_region[administrative_region],0),2)</f>
        <v>48536</v>
      </c>
      <c r="E115" s="10" t="s">
        <v>694</v>
      </c>
      <c r="F115" s="15">
        <v>9807083060</v>
      </c>
      <c r="G115" s="15" t="s">
        <v>510</v>
      </c>
    </row>
    <row r="116" spans="1:7" x14ac:dyDescent="0.3">
      <c r="A116" s="14">
        <f t="shared" ref="A116:A121" si="17">ROW(A116)-1</f>
        <v>115</v>
      </c>
      <c r="B116" s="14">
        <v>115</v>
      </c>
      <c r="C116" s="10" t="s">
        <v>48</v>
      </c>
      <c r="D116" s="14">
        <f>INDEX(administrative_region[],MATCH(address[[#This Row],[administrative_region]],administrative_region[administrative_region],0),2)</f>
        <v>4852</v>
      </c>
      <c r="E116" s="10" t="s">
        <v>696</v>
      </c>
      <c r="F116" s="15">
        <v>9051351496</v>
      </c>
      <c r="G116" s="15" t="s">
        <v>514</v>
      </c>
    </row>
    <row r="117" spans="1:7" x14ac:dyDescent="0.3">
      <c r="A117" s="14">
        <f t="shared" si="17"/>
        <v>116</v>
      </c>
      <c r="B117" s="14">
        <v>116</v>
      </c>
      <c r="C117" s="10" t="s">
        <v>48</v>
      </c>
      <c r="D117" s="14">
        <f>INDEX(administrative_region[],MATCH(address[[#This Row],[administrative_region]],administrative_region[administrative_region],0),2)</f>
        <v>4852</v>
      </c>
      <c r="E117" s="10" t="s">
        <v>700</v>
      </c>
      <c r="F117" s="15">
        <v>9201225071</v>
      </c>
      <c r="G117" s="15" t="s">
        <v>555</v>
      </c>
    </row>
    <row r="118" spans="1:7" x14ac:dyDescent="0.3">
      <c r="A118" s="14">
        <f t="shared" si="17"/>
        <v>117</v>
      </c>
      <c r="B118" s="14">
        <v>117</v>
      </c>
      <c r="C118" s="10" t="s">
        <v>41</v>
      </c>
      <c r="D118" s="14">
        <f>INDEX(administrative_region[],MATCH(address[[#This Row],[administrative_region]],administrative_region[administrative_region],0),2)</f>
        <v>13</v>
      </c>
      <c r="E118" s="10" t="s">
        <v>702</v>
      </c>
      <c r="F118" s="15">
        <v>9108251290</v>
      </c>
      <c r="G118" s="15" t="s">
        <v>514</v>
      </c>
    </row>
    <row r="119" spans="1:7" x14ac:dyDescent="0.3">
      <c r="A119" s="14">
        <f t="shared" si="17"/>
        <v>118</v>
      </c>
      <c r="B119" s="14">
        <v>118</v>
      </c>
      <c r="C119" s="10" t="s">
        <v>48</v>
      </c>
      <c r="D119" s="14">
        <f>INDEX(administrative_region[],MATCH(address[[#This Row],[administrative_region]],administrative_region[administrative_region],0),2)</f>
        <v>4852</v>
      </c>
      <c r="E119" s="10" t="s">
        <v>705</v>
      </c>
      <c r="F119" s="15"/>
      <c r="G119" s="15" t="s">
        <v>706</v>
      </c>
    </row>
    <row r="120" spans="1:7" x14ac:dyDescent="0.3">
      <c r="A120" s="14">
        <f t="shared" si="17"/>
        <v>119</v>
      </c>
      <c r="B120" s="14">
        <v>119</v>
      </c>
      <c r="C120" s="10" t="s">
        <v>37</v>
      </c>
      <c r="D120" s="14">
        <f>INDEX(administrative_region[],MATCH(address[[#This Row],[administrative_region]],administrative_region[administrative_region],0),2)</f>
        <v>9</v>
      </c>
      <c r="E120" s="10" t="s">
        <v>708</v>
      </c>
      <c r="F120" s="15">
        <v>9159629802</v>
      </c>
      <c r="G120" s="15" t="s">
        <v>555</v>
      </c>
    </row>
    <row r="121" spans="1:7" x14ac:dyDescent="0.3">
      <c r="A121" s="14">
        <f t="shared" si="17"/>
        <v>120</v>
      </c>
      <c r="B121" s="14">
        <v>120</v>
      </c>
      <c r="C121" s="10" t="s">
        <v>43</v>
      </c>
      <c r="D121" s="14">
        <f>INDEX(administrative_region[],MATCH(address[[#This Row],[administrative_region]],administrative_region[administrative_region],0),2)</f>
        <v>15</v>
      </c>
      <c r="E121" s="10" t="s">
        <v>712</v>
      </c>
      <c r="F121" s="15">
        <v>9109699135</v>
      </c>
      <c r="G121" s="15" t="s">
        <v>510</v>
      </c>
    </row>
    <row r="122" spans="1:7" x14ac:dyDescent="0.3">
      <c r="A122" s="14">
        <f t="shared" ref="A122:A127" si="18">ROW(A122)-1</f>
        <v>121</v>
      </c>
      <c r="B122" s="14">
        <v>121</v>
      </c>
      <c r="C122" s="10" t="s">
        <v>42</v>
      </c>
      <c r="D122" s="14">
        <f>INDEX(administrative_region[],MATCH(address[[#This Row],[administrative_region]],administrative_region[administrative_region],0),2)</f>
        <v>14</v>
      </c>
      <c r="E122" s="10" t="s">
        <v>715</v>
      </c>
      <c r="F122" s="15">
        <v>9108245053</v>
      </c>
      <c r="G122" s="15" t="s">
        <v>510</v>
      </c>
    </row>
    <row r="123" spans="1:7" x14ac:dyDescent="0.3">
      <c r="A123" s="14">
        <f t="shared" si="18"/>
        <v>122</v>
      </c>
      <c r="B123" s="14">
        <v>122</v>
      </c>
      <c r="C123" s="10" t="s">
        <v>48</v>
      </c>
      <c r="D123" s="14">
        <f>INDEX(administrative_region[],MATCH(address[[#This Row],[administrative_region]],administrative_region[administrative_region],0),2)</f>
        <v>4852</v>
      </c>
      <c r="E123" s="10" t="s">
        <v>717</v>
      </c>
      <c r="F123" s="15">
        <v>9023307675</v>
      </c>
      <c r="G123" s="15" t="s">
        <v>510</v>
      </c>
    </row>
    <row r="124" spans="1:7" x14ac:dyDescent="0.3">
      <c r="A124" s="14">
        <f t="shared" si="18"/>
        <v>123</v>
      </c>
      <c r="B124" s="14">
        <v>123</v>
      </c>
      <c r="C124" s="10" t="s">
        <v>43</v>
      </c>
      <c r="D124" s="14">
        <f>INDEX(administrative_region[],MATCH(address[[#This Row],[administrative_region]],administrative_region[administrative_region],0),2)</f>
        <v>15</v>
      </c>
      <c r="E124" s="10" t="s">
        <v>719</v>
      </c>
      <c r="F124" s="15"/>
      <c r="G124" s="15"/>
    </row>
    <row r="125" spans="1:7" x14ac:dyDescent="0.3">
      <c r="A125" s="14">
        <f t="shared" si="18"/>
        <v>124</v>
      </c>
      <c r="B125" s="14">
        <v>124</v>
      </c>
      <c r="C125" s="10" t="s">
        <v>32</v>
      </c>
      <c r="D125" s="14">
        <f>INDEX(administrative_region[],MATCH(address[[#This Row],[administrative_region]],administrative_region[administrative_region],0),2)</f>
        <v>4</v>
      </c>
      <c r="E125" s="10" t="s">
        <v>721</v>
      </c>
      <c r="F125" s="15"/>
      <c r="G125" s="15"/>
    </row>
    <row r="126" spans="1:7" x14ac:dyDescent="0.3">
      <c r="A126" s="14">
        <f t="shared" si="18"/>
        <v>125</v>
      </c>
      <c r="B126" s="14">
        <v>125</v>
      </c>
      <c r="C126" s="10" t="s">
        <v>36</v>
      </c>
      <c r="D126" s="14">
        <f>INDEX(administrative_region[],MATCH(address[[#This Row],[administrative_region]],administrative_region[administrative_region],0),2)</f>
        <v>8</v>
      </c>
      <c r="E126" s="10" t="s">
        <v>839</v>
      </c>
      <c r="F126" s="15">
        <v>9056454507</v>
      </c>
      <c r="G126" s="15" t="s">
        <v>639</v>
      </c>
    </row>
    <row r="127" spans="1:7" x14ac:dyDescent="0.3">
      <c r="A127" s="14">
        <f t="shared" si="18"/>
        <v>126</v>
      </c>
      <c r="B127" s="14">
        <v>126</v>
      </c>
      <c r="C127" s="10" t="s">
        <v>51</v>
      </c>
      <c r="D127" s="14">
        <f>INDEX(administrative_region[],MATCH(address[[#This Row],[administrative_region]],administrative_region[administrative_region],0),2)</f>
        <v>4855</v>
      </c>
      <c r="E127" s="10" t="s">
        <v>842</v>
      </c>
      <c r="F127" s="15">
        <v>9038211945</v>
      </c>
      <c r="G127" s="15" t="s">
        <v>843</v>
      </c>
    </row>
    <row r="128" spans="1:7" x14ac:dyDescent="0.3">
      <c r="A128" s="14">
        <f>ROW(A128)-1</f>
        <v>127</v>
      </c>
      <c r="B128" s="14">
        <v>127</v>
      </c>
      <c r="C128" s="10" t="s">
        <v>48</v>
      </c>
      <c r="D128" s="14">
        <f>INDEX(administrative_region[],MATCH(address[[#This Row],[administrative_region]],administrative_region[administrative_region],0),2)</f>
        <v>4852</v>
      </c>
      <c r="E128" s="10" t="s">
        <v>846</v>
      </c>
      <c r="F128" s="15">
        <v>9038251268</v>
      </c>
      <c r="G128" s="15" t="s">
        <v>514</v>
      </c>
    </row>
    <row r="129" spans="1:7" x14ac:dyDescent="0.3">
      <c r="A129" s="14">
        <f>ROW(A129)-1</f>
        <v>128</v>
      </c>
      <c r="B129" s="14">
        <v>128</v>
      </c>
      <c r="C129" s="10" t="s">
        <v>33</v>
      </c>
      <c r="D129" s="14">
        <f>INDEX(administrative_region[],MATCH(address[[#This Row],[administrative_region]],administrative_region[administrative_region],0),2)</f>
        <v>5</v>
      </c>
      <c r="E129" s="10" t="s">
        <v>849</v>
      </c>
      <c r="F129" s="15">
        <v>9201107782</v>
      </c>
      <c r="G129" s="15" t="s">
        <v>639</v>
      </c>
    </row>
    <row r="130" spans="1:7" x14ac:dyDescent="0.3">
      <c r="A130" s="14">
        <f>ROW(A130)-1</f>
        <v>129</v>
      </c>
      <c r="B130" s="14">
        <v>129</v>
      </c>
      <c r="C130" s="10" t="s">
        <v>48</v>
      </c>
      <c r="D130" s="14">
        <f>INDEX(administrative_region[],MATCH(address[[#This Row],[administrative_region]],administrative_region[administrative_region],0),2)</f>
        <v>4852</v>
      </c>
      <c r="E130" s="10" t="s">
        <v>852</v>
      </c>
      <c r="F130" s="15">
        <v>9066329701</v>
      </c>
      <c r="G130" s="15" t="s">
        <v>853</v>
      </c>
    </row>
    <row r="131" spans="1:7" x14ac:dyDescent="0.3">
      <c r="A131" s="14">
        <f>ROW(A131)-1</f>
        <v>130</v>
      </c>
      <c r="B131" s="14">
        <v>130</v>
      </c>
      <c r="C131" s="10" t="s">
        <v>39</v>
      </c>
      <c r="D131" s="14">
        <f>INDEX(administrative_region[],MATCH(address[[#This Row],[administrative_region]],administrative_region[administrative_region],0),2)</f>
        <v>11</v>
      </c>
      <c r="E131" s="10" t="s">
        <v>856</v>
      </c>
      <c r="F131" s="15">
        <v>9051307834</v>
      </c>
      <c r="G131" s="15" t="s">
        <v>514</v>
      </c>
    </row>
  </sheetData>
  <phoneticPr fontId="3" type="noConversion"/>
  <dataValidations count="1">
    <dataValidation type="list" allowBlank="1" showInputMessage="1" showErrorMessage="1" sqref="C2:C131" xr:uid="{CA0B73D3-B42F-49FF-8DAF-0271840D8523}">
      <formula1>INDIRECT("administrative_region[administrative_region]")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44BBF-68D8-4488-9D31-1D208937F415}">
  <sheetPr codeName="Лист6">
    <tabColor theme="7"/>
  </sheetPr>
  <dimension ref="A1:B14"/>
  <sheetViews>
    <sheetView workbookViewId="0">
      <selection activeCell="G25" sqref="G25"/>
    </sheetView>
  </sheetViews>
  <sheetFormatPr defaultRowHeight="14.4" x14ac:dyDescent="0.3"/>
  <cols>
    <col min="1" max="1" width="46.21875" bestFit="1" customWidth="1"/>
    <col min="2" max="2" width="14.88671875" bestFit="1" customWidth="1"/>
    <col min="5" max="6" width="7.44140625" customWidth="1"/>
  </cols>
  <sheetData>
    <row r="1" spans="1:2" x14ac:dyDescent="0.3">
      <c r="A1" t="s">
        <v>128</v>
      </c>
      <c r="B1" t="s">
        <v>129</v>
      </c>
    </row>
    <row r="2" spans="1:2" x14ac:dyDescent="0.3">
      <c r="A2" t="s">
        <v>63</v>
      </c>
      <c r="B2" t="s">
        <v>64</v>
      </c>
    </row>
    <row r="3" spans="1:2" x14ac:dyDescent="0.3">
      <c r="A3" t="s">
        <v>127</v>
      </c>
      <c r="B3" t="s">
        <v>65</v>
      </c>
    </row>
    <row r="4" spans="1:2" x14ac:dyDescent="0.3">
      <c r="A4" t="s">
        <v>72</v>
      </c>
      <c r="B4" t="s">
        <v>71</v>
      </c>
    </row>
    <row r="5" spans="1:2" x14ac:dyDescent="0.3">
      <c r="A5" t="s">
        <v>74</v>
      </c>
      <c r="B5" t="s">
        <v>73</v>
      </c>
    </row>
    <row r="6" spans="1:2" x14ac:dyDescent="0.3">
      <c r="A6" t="s">
        <v>76</v>
      </c>
      <c r="B6" t="s">
        <v>75</v>
      </c>
    </row>
    <row r="7" spans="1:2" x14ac:dyDescent="0.3">
      <c r="A7" t="s">
        <v>78</v>
      </c>
      <c r="B7" t="s">
        <v>77</v>
      </c>
    </row>
    <row r="8" spans="1:2" x14ac:dyDescent="0.3">
      <c r="A8" t="s">
        <v>80</v>
      </c>
      <c r="B8" t="s">
        <v>79</v>
      </c>
    </row>
    <row r="9" spans="1:2" x14ac:dyDescent="0.3">
      <c r="A9" t="s">
        <v>82</v>
      </c>
      <c r="B9" t="s">
        <v>81</v>
      </c>
    </row>
    <row r="10" spans="1:2" x14ac:dyDescent="0.3">
      <c r="A10" t="s">
        <v>84</v>
      </c>
      <c r="B10" t="s">
        <v>83</v>
      </c>
    </row>
    <row r="11" spans="1:2" x14ac:dyDescent="0.3">
      <c r="A11" t="s">
        <v>86</v>
      </c>
      <c r="B11" t="s">
        <v>85</v>
      </c>
    </row>
    <row r="12" spans="1:2" x14ac:dyDescent="0.3">
      <c r="A12" t="s">
        <v>88</v>
      </c>
      <c r="B12" t="s">
        <v>87</v>
      </c>
    </row>
    <row r="13" spans="1:2" x14ac:dyDescent="0.3">
      <c r="A13" t="s">
        <v>90</v>
      </c>
      <c r="B13" t="s">
        <v>89</v>
      </c>
    </row>
    <row r="14" spans="1:2" x14ac:dyDescent="0.3">
      <c r="A14" t="s">
        <v>133</v>
      </c>
      <c r="B14" s="3" t="s">
        <v>169</v>
      </c>
    </row>
  </sheetData>
  <pageMargins left="0.7" right="0.7" top="0.75" bottom="0.75" header="0.3" footer="0.3"/>
  <customProperties>
    <customPr name="LastActive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2064-232D-489B-866E-D971BC4DA08E}">
  <sheetPr codeName="Лист7">
    <tabColor theme="7"/>
  </sheetPr>
  <dimension ref="A1:D30"/>
  <sheetViews>
    <sheetView zoomScale="90" zoomScaleNormal="90" workbookViewId="0">
      <selection activeCell="A9" sqref="A9"/>
    </sheetView>
  </sheetViews>
  <sheetFormatPr defaultRowHeight="14.4" x14ac:dyDescent="0.3"/>
  <cols>
    <col min="1" max="1" width="119.21875" customWidth="1"/>
    <col min="2" max="2" width="51.21875" bestFit="1" customWidth="1"/>
    <col min="3" max="3" width="15" bestFit="1" customWidth="1"/>
    <col min="4" max="4" width="13.33203125" bestFit="1" customWidth="1"/>
  </cols>
  <sheetData>
    <row r="1" spans="1:4" x14ac:dyDescent="0.3">
      <c r="A1" t="s">
        <v>281</v>
      </c>
      <c r="B1" t="s">
        <v>138</v>
      </c>
      <c r="C1" t="s">
        <v>129</v>
      </c>
      <c r="D1" t="s">
        <v>313</v>
      </c>
    </row>
    <row r="2" spans="1:4" x14ac:dyDescent="0.3">
      <c r="A2" s="31" t="s">
        <v>130</v>
      </c>
      <c r="B2" s="31" t="s">
        <v>143</v>
      </c>
      <c r="C2" s="31" t="s">
        <v>66</v>
      </c>
      <c r="D2" s="31"/>
    </row>
    <row r="3" spans="1:4" x14ac:dyDescent="0.3">
      <c r="A3" s="31" t="s">
        <v>131</v>
      </c>
      <c r="B3" s="31" t="s">
        <v>139</v>
      </c>
      <c r="C3" s="31" t="s">
        <v>67</v>
      </c>
      <c r="D3" s="31"/>
    </row>
    <row r="4" spans="1:4" x14ac:dyDescent="0.3">
      <c r="A4" s="31" t="s">
        <v>132</v>
      </c>
      <c r="B4" s="31" t="s">
        <v>140</v>
      </c>
      <c r="C4" s="31" t="s">
        <v>68</v>
      </c>
      <c r="D4" s="31"/>
    </row>
    <row r="5" spans="1:4" x14ac:dyDescent="0.3">
      <c r="A5" t="s">
        <v>70</v>
      </c>
      <c r="B5" t="s">
        <v>141</v>
      </c>
      <c r="C5" t="s">
        <v>69</v>
      </c>
    </row>
    <row r="6" spans="1:4" x14ac:dyDescent="0.3">
      <c r="A6" t="s">
        <v>92</v>
      </c>
      <c r="B6" t="s">
        <v>142</v>
      </c>
      <c r="C6" t="s">
        <v>91</v>
      </c>
    </row>
    <row r="7" spans="1:4" x14ac:dyDescent="0.3">
      <c r="A7" t="s">
        <v>94</v>
      </c>
      <c r="B7" t="s">
        <v>144</v>
      </c>
      <c r="C7" t="s">
        <v>93</v>
      </c>
    </row>
    <row r="8" spans="1:4" x14ac:dyDescent="0.3">
      <c r="A8" t="s">
        <v>96</v>
      </c>
      <c r="B8" t="s">
        <v>145</v>
      </c>
      <c r="C8" t="s">
        <v>95</v>
      </c>
    </row>
    <row r="9" spans="1:4" x14ac:dyDescent="0.3">
      <c r="A9" t="s">
        <v>98</v>
      </c>
      <c r="B9" t="s">
        <v>146</v>
      </c>
      <c r="C9" t="s">
        <v>97</v>
      </c>
    </row>
    <row r="10" spans="1:4" x14ac:dyDescent="0.3">
      <c r="A10" t="s">
        <v>561</v>
      </c>
      <c r="B10" t="s">
        <v>562</v>
      </c>
      <c r="C10" t="s">
        <v>563</v>
      </c>
      <c r="D10" s="51" t="str">
        <f>HYPERLINK("https://zdravmedinform.ru/nomenclatura-meditcinskikh-uslug/search.php?str=A16.12.041","Эмболизации")</f>
        <v>Эмболизации</v>
      </c>
    </row>
    <row r="11" spans="1:4" x14ac:dyDescent="0.3">
      <c r="A11" t="s">
        <v>100</v>
      </c>
      <c r="B11" t="s">
        <v>147</v>
      </c>
      <c r="C11" t="s">
        <v>99</v>
      </c>
    </row>
    <row r="12" spans="1:4" x14ac:dyDescent="0.3">
      <c r="A12" t="s">
        <v>102</v>
      </c>
      <c r="B12" t="s">
        <v>148</v>
      </c>
      <c r="C12" t="s">
        <v>101</v>
      </c>
    </row>
    <row r="13" spans="1:4" x14ac:dyDescent="0.3">
      <c r="A13" t="s">
        <v>104</v>
      </c>
      <c r="B13" t="s">
        <v>149</v>
      </c>
      <c r="C13" t="s">
        <v>103</v>
      </c>
    </row>
    <row r="14" spans="1:4" x14ac:dyDescent="0.3">
      <c r="A14" t="s">
        <v>106</v>
      </c>
      <c r="B14" t="s">
        <v>150</v>
      </c>
      <c r="C14" t="s">
        <v>105</v>
      </c>
    </row>
    <row r="15" spans="1:4" x14ac:dyDescent="0.3">
      <c r="A15" t="s">
        <v>108</v>
      </c>
      <c r="B15" t="s">
        <v>151</v>
      </c>
      <c r="C15" t="s">
        <v>107</v>
      </c>
    </row>
    <row r="16" spans="1:4" x14ac:dyDescent="0.3">
      <c r="A16" t="s">
        <v>110</v>
      </c>
      <c r="B16" t="s">
        <v>177</v>
      </c>
      <c r="C16" t="s">
        <v>109</v>
      </c>
    </row>
    <row r="17" spans="1:4" x14ac:dyDescent="0.3">
      <c r="A17" t="s">
        <v>112</v>
      </c>
      <c r="B17" t="s">
        <v>181</v>
      </c>
      <c r="C17" t="s">
        <v>111</v>
      </c>
    </row>
    <row r="18" spans="1:4" x14ac:dyDescent="0.3">
      <c r="A18" t="s">
        <v>114</v>
      </c>
      <c r="B18" t="s">
        <v>180</v>
      </c>
      <c r="C18" t="s">
        <v>113</v>
      </c>
    </row>
    <row r="19" spans="1:4" x14ac:dyDescent="0.3">
      <c r="A19" t="s">
        <v>116</v>
      </c>
      <c r="B19" t="s">
        <v>307</v>
      </c>
      <c r="C19" t="s">
        <v>115</v>
      </c>
    </row>
    <row r="20" spans="1:4" x14ac:dyDescent="0.3">
      <c r="A20" t="s">
        <v>302</v>
      </c>
      <c r="B20" t="s">
        <v>179</v>
      </c>
      <c r="C20" t="s">
        <v>301</v>
      </c>
      <c r="D20" s="29" t="str">
        <f t="shared" ref="D20" si="0">HYPERLINK("https://zdravmedinform.ru/nomenclatura-meditcinskikh-uslug/search.php?str=A16.12.041","Эмболизации")</f>
        <v>Эмболизации</v>
      </c>
    </row>
    <row r="21" spans="1:4" x14ac:dyDescent="0.3">
      <c r="A21" t="s">
        <v>303</v>
      </c>
      <c r="B21" t="s">
        <v>308</v>
      </c>
      <c r="C21" t="s">
        <v>304</v>
      </c>
    </row>
    <row r="22" spans="1:4" x14ac:dyDescent="0.3">
      <c r="A22" s="31" t="s">
        <v>305</v>
      </c>
      <c r="B22" s="31" t="s">
        <v>309</v>
      </c>
      <c r="C22" s="31" t="s">
        <v>310</v>
      </c>
      <c r="D22" s="31"/>
    </row>
    <row r="23" spans="1:4" x14ac:dyDescent="0.3">
      <c r="A23" t="s">
        <v>306</v>
      </c>
      <c r="B23" t="s">
        <v>312</v>
      </c>
      <c r="C23" t="s">
        <v>311</v>
      </c>
    </row>
    <row r="24" spans="1:4" x14ac:dyDescent="0.3">
      <c r="A24" t="s">
        <v>118</v>
      </c>
      <c r="B24" t="s">
        <v>178</v>
      </c>
      <c r="C24" t="s">
        <v>117</v>
      </c>
    </row>
    <row r="25" spans="1:4" x14ac:dyDescent="0.3">
      <c r="A25" t="s">
        <v>120</v>
      </c>
      <c r="B25" t="s">
        <v>120</v>
      </c>
      <c r="C25" t="s">
        <v>119</v>
      </c>
    </row>
    <row r="26" spans="1:4" x14ac:dyDescent="0.3">
      <c r="A26" t="s">
        <v>122</v>
      </c>
      <c r="B26" t="s">
        <v>228</v>
      </c>
      <c r="C26" t="s">
        <v>121</v>
      </c>
    </row>
    <row r="27" spans="1:4" x14ac:dyDescent="0.3">
      <c r="A27" t="s">
        <v>124</v>
      </c>
      <c r="B27" t="s">
        <v>182</v>
      </c>
      <c r="C27" t="s">
        <v>123</v>
      </c>
    </row>
    <row r="28" spans="1:4" x14ac:dyDescent="0.3">
      <c r="A28" s="31" t="s">
        <v>126</v>
      </c>
      <c r="B28" s="31" t="s">
        <v>366</v>
      </c>
      <c r="C28" s="31" t="s">
        <v>125</v>
      </c>
      <c r="D28" s="31"/>
    </row>
    <row r="29" spans="1:4" x14ac:dyDescent="0.3">
      <c r="A29" s="31" t="s">
        <v>365</v>
      </c>
      <c r="B29" s="31"/>
      <c r="C29" s="31" t="s">
        <v>364</v>
      </c>
      <c r="D29" s="31"/>
    </row>
    <row r="30" spans="1:4" x14ac:dyDescent="0.3">
      <c r="A30" t="s">
        <v>133</v>
      </c>
      <c r="B30" t="s">
        <v>133</v>
      </c>
      <c r="C30" s="3" t="s">
        <v>169</v>
      </c>
    </row>
  </sheetData>
  <phoneticPr fontId="3" type="noConversion"/>
  <pageMargins left="0.7" right="0.7" top="0.75" bottom="0.75" header="0.3" footer="0.3"/>
  <pageSetup paperSize="9" orientation="portrait" r:id="rId1"/>
  <customProperties>
    <customPr name="LastActive" r:id="rId2"/>
  </customProperties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CF157-BE83-4BE8-8F32-C9D1D042F730}">
  <sheetPr codeName="Лист8">
    <tabColor theme="7"/>
  </sheetPr>
  <dimension ref="A1:Q50"/>
  <sheetViews>
    <sheetView workbookViewId="0">
      <selection activeCell="E31" sqref="E31"/>
    </sheetView>
  </sheetViews>
  <sheetFormatPr defaultRowHeight="14.4" x14ac:dyDescent="0.3"/>
  <cols>
    <col min="1" max="1" width="22.33203125" bestFit="1" customWidth="1"/>
    <col min="2" max="2" width="11.88671875" bestFit="1" customWidth="1"/>
    <col min="3" max="3" width="2.109375" customWidth="1"/>
    <col min="4" max="4" width="22.33203125" bestFit="1" customWidth="1"/>
    <col min="5" max="5" width="11.88671875" bestFit="1" customWidth="1"/>
    <col min="6" max="6" width="2.109375" customWidth="1"/>
    <col min="7" max="7" width="16.88671875" bestFit="1" customWidth="1"/>
    <col min="8" max="8" width="13.21875" customWidth="1"/>
    <col min="9" max="9" width="2" customWidth="1"/>
    <col min="10" max="10" width="29.5546875" bestFit="1" customWidth="1"/>
    <col min="11" max="11" width="8.88671875" bestFit="1" customWidth="1"/>
    <col min="12" max="12" width="1.88671875" customWidth="1"/>
    <col min="13" max="13" width="10.109375" bestFit="1" customWidth="1"/>
    <col min="14" max="14" width="8.21875" bestFit="1" customWidth="1"/>
    <col min="15" max="15" width="2.109375" customWidth="1"/>
    <col min="16" max="16" width="14.5546875" bestFit="1" customWidth="1"/>
    <col min="17" max="17" width="9.44140625" bestFit="1" customWidth="1"/>
  </cols>
  <sheetData>
    <row r="1" spans="1:17" x14ac:dyDescent="0.3">
      <c r="A1" t="s">
        <v>174</v>
      </c>
      <c r="B1" t="s">
        <v>226</v>
      </c>
      <c r="D1" s="3" t="s">
        <v>60</v>
      </c>
      <c r="E1" t="s">
        <v>250</v>
      </c>
      <c r="G1" t="s">
        <v>135</v>
      </c>
      <c r="H1" t="s">
        <v>227</v>
      </c>
      <c r="J1" t="s">
        <v>134</v>
      </c>
      <c r="K1" t="s">
        <v>152</v>
      </c>
      <c r="M1" t="s">
        <v>137</v>
      </c>
      <c r="N1" t="s">
        <v>154</v>
      </c>
      <c r="P1" s="3" t="s">
        <v>24</v>
      </c>
      <c r="Q1" s="3" t="s">
        <v>25</v>
      </c>
    </row>
    <row r="2" spans="1:17" x14ac:dyDescent="0.3">
      <c r="A2" t="s">
        <v>194</v>
      </c>
      <c r="B2">
        <v>1</v>
      </c>
      <c r="D2" s="3" t="s">
        <v>48</v>
      </c>
      <c r="E2" s="3">
        <v>4852</v>
      </c>
      <c r="G2" t="s">
        <v>213</v>
      </c>
      <c r="H2">
        <v>1</v>
      </c>
      <c r="J2" t="s">
        <v>160</v>
      </c>
      <c r="K2">
        <f>ROW(access[[#This Row],[access]])-1</f>
        <v>1</v>
      </c>
      <c r="M2" t="s">
        <v>156</v>
      </c>
      <c r="N2">
        <f>ROW(result[[#This Row],[result]])-1</f>
        <v>1</v>
      </c>
      <c r="P2" s="3" t="s">
        <v>57</v>
      </c>
      <c r="Q2" s="3">
        <v>1</v>
      </c>
    </row>
    <row r="3" spans="1:17" x14ac:dyDescent="0.3">
      <c r="A3" t="s">
        <v>195</v>
      </c>
      <c r="B3">
        <v>2</v>
      </c>
      <c r="D3" s="3" t="s">
        <v>50</v>
      </c>
      <c r="E3" s="3">
        <v>48533</v>
      </c>
      <c r="G3" t="s">
        <v>214</v>
      </c>
      <c r="H3">
        <v>2</v>
      </c>
      <c r="J3" t="s">
        <v>161</v>
      </c>
      <c r="K3">
        <f>ROW(access[[#This Row],[access]])-1</f>
        <v>2</v>
      </c>
      <c r="M3" t="s">
        <v>157</v>
      </c>
      <c r="N3">
        <f>ROW(result[[#This Row],[result]])-1</f>
        <v>2</v>
      </c>
      <c r="P3" s="3" t="s">
        <v>58</v>
      </c>
      <c r="Q3" s="3">
        <v>0</v>
      </c>
    </row>
    <row r="4" spans="1:17" x14ac:dyDescent="0.3">
      <c r="A4" t="s">
        <v>196</v>
      </c>
      <c r="B4">
        <v>3</v>
      </c>
      <c r="D4" s="3" t="s">
        <v>53</v>
      </c>
      <c r="E4" s="3">
        <v>48532</v>
      </c>
      <c r="G4" t="s">
        <v>215</v>
      </c>
      <c r="H4">
        <v>3</v>
      </c>
      <c r="J4" t="s">
        <v>162</v>
      </c>
      <c r="K4">
        <f>ROW(access[[#This Row],[access]])-1</f>
        <v>3</v>
      </c>
      <c r="M4" t="s">
        <v>155</v>
      </c>
      <c r="N4">
        <f>ROW(result[[#This Row],[result]])-1</f>
        <v>3</v>
      </c>
      <c r="P4" s="3" t="s">
        <v>59</v>
      </c>
      <c r="Q4" s="3">
        <v>2</v>
      </c>
    </row>
    <row r="5" spans="1:17" x14ac:dyDescent="0.3">
      <c r="A5" t="s">
        <v>197</v>
      </c>
      <c r="B5">
        <v>4</v>
      </c>
      <c r="D5" s="3" t="s">
        <v>51</v>
      </c>
      <c r="E5" s="3">
        <v>4855</v>
      </c>
      <c r="G5" t="s">
        <v>216</v>
      </c>
      <c r="H5">
        <v>4</v>
      </c>
      <c r="J5" t="s">
        <v>163</v>
      </c>
      <c r="K5">
        <f>ROW(access[[#This Row],[access]])-1</f>
        <v>4</v>
      </c>
      <c r="M5" t="s">
        <v>158</v>
      </c>
      <c r="N5">
        <f>ROW(result[[#This Row],[result]])-1</f>
        <v>4</v>
      </c>
    </row>
    <row r="6" spans="1:17" x14ac:dyDescent="0.3">
      <c r="A6" t="s">
        <v>198</v>
      </c>
      <c r="B6">
        <v>5</v>
      </c>
      <c r="D6" s="3" t="s">
        <v>52</v>
      </c>
      <c r="E6" s="3">
        <v>48544</v>
      </c>
      <c r="G6" t="s">
        <v>207</v>
      </c>
      <c r="H6">
        <v>5</v>
      </c>
      <c r="J6" t="s">
        <v>164</v>
      </c>
      <c r="K6">
        <f>ROW(access[[#This Row],[access]])-1</f>
        <v>5</v>
      </c>
      <c r="M6" t="s">
        <v>159</v>
      </c>
      <c r="N6">
        <f>ROW(result[[#This Row],[result]])-1</f>
        <v>5</v>
      </c>
    </row>
    <row r="7" spans="1:17" x14ac:dyDescent="0.3">
      <c r="A7" t="s">
        <v>199</v>
      </c>
      <c r="B7">
        <v>6</v>
      </c>
      <c r="D7" s="3" t="s">
        <v>676</v>
      </c>
      <c r="E7" s="3">
        <v>48536</v>
      </c>
      <c r="G7" t="s">
        <v>208</v>
      </c>
      <c r="H7">
        <v>6</v>
      </c>
      <c r="J7" t="s">
        <v>165</v>
      </c>
      <c r="K7">
        <f>ROW(access[[#This Row],[access]])-1</f>
        <v>6</v>
      </c>
    </row>
    <row r="8" spans="1:17" x14ac:dyDescent="0.3">
      <c r="A8" t="s">
        <v>200</v>
      </c>
      <c r="B8">
        <v>7</v>
      </c>
      <c r="D8" s="3" t="s">
        <v>49</v>
      </c>
      <c r="E8" s="3">
        <v>495</v>
      </c>
      <c r="G8" t="s">
        <v>209</v>
      </c>
      <c r="H8">
        <v>7</v>
      </c>
      <c r="J8" t="s">
        <v>166</v>
      </c>
      <c r="K8">
        <f>ROW(access[[#This Row],[access]])-1</f>
        <v>7</v>
      </c>
    </row>
    <row r="9" spans="1:17" x14ac:dyDescent="0.3">
      <c r="A9" t="s">
        <v>201</v>
      </c>
      <c r="B9">
        <v>8</v>
      </c>
      <c r="D9" s="3" t="s">
        <v>54</v>
      </c>
      <c r="E9" s="3">
        <v>812</v>
      </c>
      <c r="G9" t="s">
        <v>679</v>
      </c>
      <c r="H9">
        <v>8</v>
      </c>
      <c r="J9" t="s">
        <v>167</v>
      </c>
      <c r="K9">
        <f>ROW(access[[#This Row],[access]])-1</f>
        <v>8</v>
      </c>
    </row>
    <row r="10" spans="1:17" x14ac:dyDescent="0.3">
      <c r="A10" t="s">
        <v>202</v>
      </c>
      <c r="B10">
        <v>9</v>
      </c>
      <c r="D10" s="3" t="s">
        <v>29</v>
      </c>
      <c r="E10" s="3">
        <v>1</v>
      </c>
      <c r="G10" t="s">
        <v>210</v>
      </c>
      <c r="H10">
        <v>9</v>
      </c>
      <c r="J10" t="s">
        <v>168</v>
      </c>
      <c r="K10">
        <f>ROW(access[[#This Row],[access]])-1</f>
        <v>9</v>
      </c>
    </row>
    <row r="11" spans="1:17" x14ac:dyDescent="0.3">
      <c r="A11" t="s">
        <v>203</v>
      </c>
      <c r="B11">
        <v>10</v>
      </c>
      <c r="D11" s="3" t="s">
        <v>30</v>
      </c>
      <c r="E11" s="3">
        <v>2</v>
      </c>
      <c r="G11" t="s">
        <v>211</v>
      </c>
      <c r="H11">
        <v>10</v>
      </c>
    </row>
    <row r="12" spans="1:17" x14ac:dyDescent="0.3">
      <c r="A12" t="s">
        <v>204</v>
      </c>
      <c r="B12">
        <v>11</v>
      </c>
      <c r="D12" s="3" t="s">
        <v>31</v>
      </c>
      <c r="E12" s="3">
        <v>3</v>
      </c>
      <c r="G12" t="s">
        <v>212</v>
      </c>
      <c r="H12">
        <v>11</v>
      </c>
    </row>
    <row r="13" spans="1:17" x14ac:dyDescent="0.3">
      <c r="A13" t="s">
        <v>205</v>
      </c>
      <c r="B13">
        <v>12</v>
      </c>
      <c r="D13" s="3" t="s">
        <v>32</v>
      </c>
      <c r="E13" s="3">
        <v>4</v>
      </c>
      <c r="G13" t="s">
        <v>217</v>
      </c>
      <c r="H13">
        <v>12</v>
      </c>
    </row>
    <row r="14" spans="1:17" x14ac:dyDescent="0.3">
      <c r="A14" t="s">
        <v>206</v>
      </c>
      <c r="B14">
        <v>10833475</v>
      </c>
      <c r="D14" s="3" t="s">
        <v>33</v>
      </c>
      <c r="E14" s="3">
        <v>5</v>
      </c>
      <c r="G14" t="s">
        <v>218</v>
      </c>
      <c r="H14">
        <v>13</v>
      </c>
    </row>
    <row r="15" spans="1:17" x14ac:dyDescent="0.3">
      <c r="D15" s="3" t="s">
        <v>34</v>
      </c>
      <c r="E15" s="3">
        <v>6</v>
      </c>
      <c r="G15" t="s">
        <v>269</v>
      </c>
      <c r="H15">
        <v>14</v>
      </c>
    </row>
    <row r="16" spans="1:17" x14ac:dyDescent="0.3">
      <c r="A16" t="s">
        <v>173</v>
      </c>
      <c r="B16" t="s">
        <v>226</v>
      </c>
      <c r="D16" s="3" t="s">
        <v>35</v>
      </c>
      <c r="E16" s="3">
        <v>7</v>
      </c>
      <c r="G16" t="s">
        <v>270</v>
      </c>
      <c r="H16">
        <v>15</v>
      </c>
    </row>
    <row r="17" spans="1:8" x14ac:dyDescent="0.3">
      <c r="A17" t="s">
        <v>193</v>
      </c>
      <c r="B17">
        <v>10033054</v>
      </c>
      <c r="D17" s="3" t="s">
        <v>36</v>
      </c>
      <c r="E17" s="3">
        <v>8</v>
      </c>
      <c r="G17" t="s">
        <v>601</v>
      </c>
      <c r="H17">
        <v>16</v>
      </c>
    </row>
    <row r="18" spans="1:8" x14ac:dyDescent="0.3">
      <c r="A18" t="s">
        <v>184</v>
      </c>
      <c r="B18">
        <v>2</v>
      </c>
      <c r="D18" s="3" t="s">
        <v>37</v>
      </c>
      <c r="E18" s="3">
        <v>9</v>
      </c>
      <c r="G18" t="s">
        <v>602</v>
      </c>
      <c r="H18">
        <v>17</v>
      </c>
    </row>
    <row r="19" spans="1:8" x14ac:dyDescent="0.3">
      <c r="A19" t="s">
        <v>185</v>
      </c>
      <c r="B19">
        <v>3</v>
      </c>
      <c r="D19" s="3" t="s">
        <v>38</v>
      </c>
      <c r="E19" s="3">
        <v>10</v>
      </c>
      <c r="G19" t="s">
        <v>603</v>
      </c>
      <c r="H19">
        <v>18</v>
      </c>
    </row>
    <row r="20" spans="1:8" x14ac:dyDescent="0.3">
      <c r="A20" t="s">
        <v>186</v>
      </c>
      <c r="B20">
        <v>4</v>
      </c>
      <c r="D20" s="3" t="s">
        <v>39</v>
      </c>
      <c r="E20" s="3">
        <v>11</v>
      </c>
    </row>
    <row r="21" spans="1:8" x14ac:dyDescent="0.3">
      <c r="A21" t="s">
        <v>187</v>
      </c>
      <c r="B21">
        <v>5</v>
      </c>
      <c r="D21" s="3" t="s">
        <v>40</v>
      </c>
      <c r="E21" s="3">
        <v>12</v>
      </c>
    </row>
    <row r="22" spans="1:8" x14ac:dyDescent="0.3">
      <c r="A22" t="s">
        <v>188</v>
      </c>
      <c r="B22">
        <v>6</v>
      </c>
      <c r="D22" s="3" t="s">
        <v>41</v>
      </c>
      <c r="E22" s="3">
        <v>13</v>
      </c>
    </row>
    <row r="23" spans="1:8" x14ac:dyDescent="0.3">
      <c r="A23" t="s">
        <v>189</v>
      </c>
      <c r="B23">
        <v>7</v>
      </c>
      <c r="D23" s="3" t="s">
        <v>42</v>
      </c>
      <c r="E23" s="3">
        <v>14</v>
      </c>
    </row>
    <row r="24" spans="1:8" x14ac:dyDescent="0.3">
      <c r="A24" t="s">
        <v>190</v>
      </c>
      <c r="B24">
        <v>8</v>
      </c>
      <c r="D24" s="3" t="s">
        <v>43</v>
      </c>
      <c r="E24" s="3">
        <v>15</v>
      </c>
      <c r="G24" s="9" t="s">
        <v>229</v>
      </c>
      <c r="H24" s="9" t="s">
        <v>230</v>
      </c>
    </row>
    <row r="25" spans="1:8" x14ac:dyDescent="0.3">
      <c r="A25" t="s">
        <v>191</v>
      </c>
      <c r="B25">
        <v>9</v>
      </c>
      <c r="D25" s="3" t="s">
        <v>44</v>
      </c>
      <c r="E25" s="3">
        <v>16</v>
      </c>
      <c r="G25" t="s">
        <v>255</v>
      </c>
      <c r="H25">
        <v>1</v>
      </c>
    </row>
    <row r="26" spans="1:8" x14ac:dyDescent="0.3">
      <c r="A26" t="s">
        <v>192</v>
      </c>
      <c r="B26">
        <v>10</v>
      </c>
      <c r="D26" s="3" t="s">
        <v>45</v>
      </c>
      <c r="E26" s="3">
        <v>17</v>
      </c>
      <c r="G26" t="s">
        <v>272</v>
      </c>
      <c r="H26">
        <v>2</v>
      </c>
    </row>
    <row r="27" spans="1:8" x14ac:dyDescent="0.3">
      <c r="A27" t="s">
        <v>183</v>
      </c>
      <c r="B27">
        <v>1</v>
      </c>
      <c r="D27" s="3" t="s">
        <v>55</v>
      </c>
      <c r="E27" s="3">
        <v>0</v>
      </c>
      <c r="G27" s="6" t="s">
        <v>273</v>
      </c>
      <c r="H27" s="7">
        <v>3</v>
      </c>
    </row>
    <row r="28" spans="1:8" x14ac:dyDescent="0.3">
      <c r="D28" s="3" t="s">
        <v>169</v>
      </c>
      <c r="E28" s="3" t="s">
        <v>169</v>
      </c>
      <c r="G28" t="s">
        <v>254</v>
      </c>
      <c r="H28">
        <v>4</v>
      </c>
    </row>
    <row r="29" spans="1:8" x14ac:dyDescent="0.3">
      <c r="A29" s="3"/>
      <c r="B29" s="3"/>
      <c r="G29" t="s">
        <v>253</v>
      </c>
      <c r="H29">
        <v>5</v>
      </c>
    </row>
    <row r="30" spans="1:8" x14ac:dyDescent="0.3">
      <c r="A30" s="3"/>
      <c r="B30" s="3"/>
      <c r="G30" t="s">
        <v>274</v>
      </c>
      <c r="H30" s="7">
        <v>6</v>
      </c>
    </row>
    <row r="31" spans="1:8" x14ac:dyDescent="0.3">
      <c r="A31" s="3"/>
      <c r="B31" s="3"/>
      <c r="G31" t="s">
        <v>400</v>
      </c>
      <c r="H31">
        <v>7</v>
      </c>
    </row>
    <row r="32" spans="1:8" x14ac:dyDescent="0.3">
      <c r="A32" s="3"/>
      <c r="B32" s="3"/>
    </row>
    <row r="33" spans="1:8" x14ac:dyDescent="0.3">
      <c r="A33" s="3"/>
      <c r="B33" s="3"/>
      <c r="G33" t="s">
        <v>347</v>
      </c>
      <c r="H33" t="s">
        <v>367</v>
      </c>
    </row>
    <row r="34" spans="1:8" x14ac:dyDescent="0.3">
      <c r="G34" t="s">
        <v>368</v>
      </c>
      <c r="H34">
        <v>1</v>
      </c>
    </row>
    <row r="35" spans="1:8" x14ac:dyDescent="0.3">
      <c r="G35" t="s">
        <v>369</v>
      </c>
      <c r="H35">
        <v>2</v>
      </c>
    </row>
    <row r="36" spans="1:8" x14ac:dyDescent="0.3">
      <c r="G36" t="s">
        <v>378</v>
      </c>
      <c r="H36">
        <v>3</v>
      </c>
    </row>
    <row r="37" spans="1:8" x14ac:dyDescent="0.3">
      <c r="G37" t="s">
        <v>370</v>
      </c>
      <c r="H37">
        <v>4</v>
      </c>
    </row>
    <row r="38" spans="1:8" x14ac:dyDescent="0.3">
      <c r="G38" t="s">
        <v>480</v>
      </c>
      <c r="H38">
        <v>5</v>
      </c>
    </row>
    <row r="39" spans="1:8" x14ac:dyDescent="0.3">
      <c r="G39" t="s">
        <v>499</v>
      </c>
      <c r="H39">
        <v>6</v>
      </c>
    </row>
    <row r="40" spans="1:8" x14ac:dyDescent="0.3">
      <c r="G40" t="s">
        <v>371</v>
      </c>
      <c r="H40">
        <v>7</v>
      </c>
    </row>
    <row r="41" spans="1:8" x14ac:dyDescent="0.3">
      <c r="G41" t="s">
        <v>372</v>
      </c>
      <c r="H41">
        <v>8</v>
      </c>
    </row>
    <row r="42" spans="1:8" x14ac:dyDescent="0.3">
      <c r="G42" t="s">
        <v>373</v>
      </c>
      <c r="H42">
        <v>9</v>
      </c>
    </row>
    <row r="43" spans="1:8" x14ac:dyDescent="0.3">
      <c r="G43" t="s">
        <v>628</v>
      </c>
      <c r="H43">
        <v>10</v>
      </c>
    </row>
    <row r="44" spans="1:8" x14ac:dyDescent="0.3">
      <c r="G44" t="s">
        <v>404</v>
      </c>
      <c r="H44">
        <v>11</v>
      </c>
    </row>
    <row r="45" spans="1:8" x14ac:dyDescent="0.3">
      <c r="G45" t="s">
        <v>462</v>
      </c>
      <c r="H45">
        <v>12</v>
      </c>
    </row>
    <row r="46" spans="1:8" x14ac:dyDescent="0.3">
      <c r="G46" t="s">
        <v>374</v>
      </c>
      <c r="H46">
        <v>13</v>
      </c>
    </row>
    <row r="47" spans="1:8" x14ac:dyDescent="0.3">
      <c r="G47" t="s">
        <v>375</v>
      </c>
      <c r="H47">
        <v>14</v>
      </c>
    </row>
    <row r="48" spans="1:8" x14ac:dyDescent="0.3">
      <c r="G48" t="s">
        <v>550</v>
      </c>
      <c r="H48">
        <v>15</v>
      </c>
    </row>
    <row r="49" spans="7:10" x14ac:dyDescent="0.3">
      <c r="G49" t="s">
        <v>645</v>
      </c>
      <c r="H49">
        <v>16</v>
      </c>
      <c r="J49" t="s">
        <v>651</v>
      </c>
    </row>
    <row r="50" spans="7:10" x14ac:dyDescent="0.3">
      <c r="G50" t="s">
        <v>650</v>
      </c>
      <c r="H50">
        <v>17</v>
      </c>
    </row>
  </sheetData>
  <pageMargins left="0.7" right="0.7" top="0.75" bottom="0.75" header="0.3" footer="0.3"/>
  <customProperties>
    <customPr name="LastActive" r:id="rId1"/>
  </customProperties>
  <legacy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�� 
</file>

<file path=customXml/item2.xml>�� '0A '0A 
</file>

<file path=customXml/item3.xml>�� 
</file>

<file path=customXml/item4.xml>�� 
</file>

<file path=customXml/item5.xml>�� 
</file>

<file path=customXml/item6.xml>�� 
</file>

<file path=customXml/item7.xml>�� !! '0A 
</file>

<file path=customXml/item8.xml>�� !! !! 
</file>

<file path=customXml/item9.xml>�� 
</file>

<file path=customXml/item10.xml>�� 
</file>

<file path=customXml/item11.xml>�� 
</file>

<file path=customXml/item12.xml>�� 0B0 0B0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'8A;>  M;5<5=B>2  2  AB>;1F5 '8A;>  M;5<5=B>2  2  AB>;1F5 $>@<C;0 '8A;>  M;5<5=B>2  2  AB>;1F5 =0G5=85 '8A;> '8A;> $>@<C;0 '8A;> =0G5=85 '8A;>  M;5<5=B>2  2  AB>;1F5 '8A;>  M;5<5=B>2  2  AB>;1F5 '8A;>  M;5<5=B>2  2  AB>;1F5 '8A;> '8A;> '8A;> '8A;>  M;5<5=B>2  2  AB>;1F5 '8A;>  M;5<5=B>2  2  AB>;1F5 $>@<C;0 '8A;>  M;5<5=B>2  2  AB>;1F5 =0G5=85 '8A;> '8A;> $>@<C;0 '8A;> =0G5=85 '8A;>  M;5<5=B>2  2  AB>;1F5 '8A;>  M;5<5=B>2  2  AB>;1F5 '8A;>  M;5<5=B>2  2  AB>;1F5 '8A;> '8A;> '8A;> !! !! !C<<0  ?>  AB>;1FC !C<<0  ?>  AB>;1FC $>@<C;0 !C<<0  ?>  AB>;1FC =0G5=85 '8A;>  @07=KE  M;5<5=B>2  2  AB>;1F5 '8A;>  @07=KE  M;5<5=B>2  2  AB>;1F5 $>@<C;0 '8A;>  @07=KE  M;5<5=B>2  2  AB>;1F5 =0G5=85 '8A;>  M;5<5=B>2  2  AB>;1F5 '8A;>  M;5<5=B>2  2  AB>;1F5 $>@<C;0 '8A;>  M;5<5=B>2  2  AB>;1F5 =0G5=85 !C<<0  ?>  AB>;1FC !C<<0  ?>  AB>;1FC !C<<0  ?>  AB>;1FC '8A;>  @07=KE  M;5<5=B>2  2  AB>;1F5 '8A;>  @07=KE  M;5<5=B>2  2  AB>;1F5 '8A;>  @07=KE  M;5<5=B>2  2  AB>;1F5 '8A;>  M;5<5=B>2  2  AB>;1F5 '8A;>  M;5<5=B>2  2  AB>;1F5 '8A;>  M;5<5=B>2  2  AB>;1F5 !C<<0  ?>  AB>;1FC !C<<0  ?>  AB>;1FC $>@<C;0 !C<<0  ?>  AB>;1FC =0G5=85 '8A;>  @07=KE  M;5<5=B>2  2  AB>;1F5 '8A;>  @07=KE  M;5<5=B>2  2  AB>;1F5 $>@<C;0 '8A;>  @07=KE  M;5<5=B>2  2  AB>;1F5 =0G5=85 '8A;>  M;5<5=B>2  2  AB>;1F5 '8A;>  M;5<5=B>2  2  AB>;1F5 $>@<C;0 '8A;>  M;5<5=B>2  2  AB>;1F5 =0G5=85 !C<<0  ?>  AB>;1FC !C<<0  ?>  AB>;1FC !C<<0  ?>  AB>;1FC '8A;>  @07=KE  M;5<5=B>2  2  AB>;1F5 '8A;>  @07=KE  M;5<5=B>2  2  AB>;1F5 '8A;>  @07=KE  M;5<5=B>2  2  AB>;1F5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'0A '8A;>  M;5<5=B>2  2  AB>;1F5 '0A $>@<C;0 '8A;>  M;5<5=B>2  2  AB>;1F5 '0A =0G5=85 '8A;>  M;5<5=B>2  2  AB>;1F5 '8A;>  M;5<5=B>2  2  AB>;1F5 $>@<C;0 '8A;>  M;5<5=B>2  2  AB>;1F5 =0G5=85 '0A '8A;>  M;5<5=B>2  2  AB>;1F5 '0A '0A '8A;>  M;5<5=B>2  2  AB>;1F5 '0A '0A '8A;>  M;5<5=B>2  2  AB>;1F5 '0A '0A '8A;>  M;5<5=B>2  2  AB>;1F5 '8A;>  M;5<5=B>2  2  AB>;1F5 '8A;>  M;5<5=B>2  2  AB>;1F5 '8A;>  M;5<5=B>2  2  AB>;1F5 '0A '8A;>  M;5<5=B>2  2  AB>;1F5 '0A $>@<C;0 '8A;>  M;5<5=B>2  2  AB>;1F5 '0A =0G5=85 '8A;>  M;5<5=B>2  2  AB>;1F5 '8A;>  M;5<5=B>2  2  AB>;1F5 $>@<C;0 '8A;>  M;5<5=B>2  2  AB>;1F5 =0G5=85 '0A '8A;>  M;5<5=B>2  2  AB>;1F5 '0A '0A '8A;>  M;5<5=B>2  2  AB>;1F5 '0A '0A '8A;>  M;5<5=B>2  2  AB>;1F5 '0A '0A '8A;>  M;5<5=B>2  2  AB>;1F5 '8A;>  M;5<5=B>2  2  AB>;1F5 '8A;>  M;5<5=B>2  2  AB>;1F5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!C<<0  ?>  AB>;1FC !C<<0  ?>  AB>;1FC 5O2=0O  <5@0 '8A;>  @07=KE  M;5<5=B>2  2  AB>;1F5 '8A;>  @07=KE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0A '8A;>  M;5<5=B>2  2  AB>;1F5 '0A '8A;>  M;5<5=B>2  2  AB>;1F5 '0A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!C<<0  ?>  AB>;1FC !C<<0  ?>  AB>;1FC 5O2=0O  <5@0 '8A;>  @07=KE  M;5<5=B>2  2  AB>;1F5 '8A;>  @07=KE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8A;>  M;5<5=B>2  2  AB>;1F5 '8A;>  M;5<5=B>2  2  AB>;1F5 5O2=0O  <5@0 '0A '8A;>  M;5<5=B>2  2  AB>;1F5 '0A '8A;>  M;5<5=B>2  2  AB>;1F5 '0A 5O2=0O  <5@0 '8A;>  M;5<5=B>2  2  AB>;1F5 '8A;>  M;5<5=B>2  2  AB>;1F5 5O2=0O  <5@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>=5G=0O  B>G:0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9C256EB9-B5B6-46A9-8D69-1CE5FF347DA6}">
  <ds:schemaRefs/>
</ds:datastoreItem>
</file>

<file path=customXml/itemProps2.xml><?xml version="1.0" encoding="utf-8"?>
<ds:datastoreItem xmlns:ds="http://schemas.openxmlformats.org/officeDocument/2006/customXml" ds:itemID="{54E56F2E-2CBF-46AD-88C3-CC6BEC308000}">
  <ds:schemaRefs/>
</ds:datastoreItem>
</file>

<file path=customXml/itemProps3.xml><?xml version="1.0" encoding="utf-8"?>
<ds:datastoreItem xmlns:ds="http://schemas.openxmlformats.org/officeDocument/2006/customXml" ds:itemID="{651711E6-0104-4179-8835-C886F3A4D717}">
  <ds:schemaRefs/>
</ds:datastoreItem>
</file>

<file path=customXml/itemProps4.xml><?xml version="1.0" encoding="utf-8"?>
<ds:datastoreItem xmlns:ds="http://schemas.openxmlformats.org/officeDocument/2006/customXml" ds:itemID="{8BEB3FA9-88D6-44D4-8BF8-4A1004463B29}">
  <ds:schemaRefs/>
</ds:datastoreItem>
</file>

<file path=customXml/itemProps5.xml><?xml version="1.0" encoding="utf-8"?>
<ds:datastoreItem xmlns:ds="http://schemas.openxmlformats.org/officeDocument/2006/customXml" ds:itemID="{D2DBFA13-D704-4C80-8144-793D647EA800}">
  <ds:schemaRefs/>
</ds:datastoreItem>
</file>

<file path=customXml/itemProps6.xml><?xml version="1.0" encoding="utf-8"?>
<ds:datastoreItem xmlns:ds="http://schemas.openxmlformats.org/officeDocument/2006/customXml" ds:itemID="{0B4C416F-ACC1-4363-8A16-FC7DCF7B0D26}">
  <ds:schemaRefs/>
</ds:datastoreItem>
</file>

<file path=customXml/itemProps7.xml><?xml version="1.0" encoding="utf-8"?>
<ds:datastoreItem xmlns:ds="http://schemas.openxmlformats.org/officeDocument/2006/customXml" ds:itemID="{0D1EF2A3-49D7-405C-819F-CAEE2EF1537C}">
  <ds:schemaRefs/>
</ds:datastoreItem>
</file>

<file path=customXml/itemProps8.xml><?xml version="1.0" encoding="utf-8"?>
<ds:datastoreItem xmlns:ds="http://schemas.openxmlformats.org/officeDocument/2006/customXml" ds:itemID="{7A32D2E9-D945-41F0-9E24-0DE728D2A14A}">
  <ds:schemaRefs/>
</ds:datastoreItem>
</file>

<file path=customXml/itemProps9.xml><?xml version="1.0" encoding="utf-8"?>
<ds:datastoreItem xmlns:ds="http://schemas.openxmlformats.org/officeDocument/2006/customXml" ds:itemID="{903AFE86-8BA1-4E34-9BC6-4ADDD5FCBD2B}">
  <ds:schemaRefs/>
</ds:datastoreItem>
</file>

<file path=customXml/itemProps10.xml><?xml version="1.0" encoding="utf-8"?>
<ds:datastoreItem xmlns:ds="http://schemas.openxmlformats.org/officeDocument/2006/customXml" ds:itemID="{4846B7DA-BC89-495B-A792-1C3D2881AFF2}">
  <ds:schemaRefs/>
</ds:datastoreItem>
</file>

<file path=customXml/itemProps11.xml><?xml version="1.0" encoding="utf-8"?>
<ds:datastoreItem xmlns:ds="http://schemas.openxmlformats.org/officeDocument/2006/customXml" ds:itemID="{B9857A80-F493-47E9-BA8A-C85AB934729C}">
  <ds:schemaRefs/>
</ds:datastoreItem>
</file>

<file path=customXml/itemProps12.xml><?xml version="1.0" encoding="utf-8"?>
<ds:datastoreItem xmlns:ds="http://schemas.openxmlformats.org/officeDocument/2006/customXml" ds:itemID="{501D856F-6BED-4326-90E9-9A8BD74AF78B}">
  <ds:schemaRefs/>
</ds:datastoreItem>
</file>

<file path=customXml/itemProps13.xml><?xml version="1.0" encoding="utf-8"?>
<ds:datastoreItem xmlns:ds="http://schemas.openxmlformats.org/officeDocument/2006/customXml" ds:itemID="{9BD27C64-8B0D-4808-B974-078556B1DF13}">
  <ds:schemaRefs/>
</ds:datastoreItem>
</file>

<file path=customXml/itemProps14.xml><?xml version="1.0" encoding="utf-8"?>
<ds:datastoreItem xmlns:ds="http://schemas.openxmlformats.org/officeDocument/2006/customXml" ds:itemID="{5712AC0E-FAE9-46A6-904A-6F2D8D353448}">
  <ds:schemaRefs/>
</ds:datastoreItem>
</file>

<file path=customXml/itemProps15.xml><?xml version="1.0" encoding="utf-8"?>
<ds:datastoreItem xmlns:ds="http://schemas.openxmlformats.org/officeDocument/2006/customXml" ds:itemID="{9D95304C-F7FD-4628-9138-C710B3634B8B}">
  <ds:schemaRefs/>
</ds:datastoreItem>
</file>

<file path=customXml/itemProps16.xml><?xml version="1.0" encoding="utf-8"?>
<ds:datastoreItem xmlns:ds="http://schemas.openxmlformats.org/officeDocument/2006/customXml" ds:itemID="{A79AF932-F4C4-4EA6-9A28-073368074BB1}">
  <ds:schemaRefs/>
</ds:datastoreItem>
</file>

<file path=customXml/itemProps17.xml><?xml version="1.0" encoding="utf-8"?>
<ds:datastoreItem xmlns:ds="http://schemas.openxmlformats.org/officeDocument/2006/customXml" ds:itemID="{A9A5D490-0BE8-4083-AE48-5E01C133113A}">
  <ds:schemaRefs/>
</ds:datastoreItem>
</file>

<file path=customXml/itemProps18.xml><?xml version="1.0" encoding="utf-8"?>
<ds:datastoreItem xmlns:ds="http://schemas.openxmlformats.org/officeDocument/2006/customXml" ds:itemID="{2AB2005F-83E2-4701-AB70-CCECEB9DAA09}">
  <ds:schemaRefs/>
</ds:datastoreItem>
</file>

<file path=customXml/itemProps19.xml><?xml version="1.0" encoding="utf-8"?>
<ds:datastoreItem xmlns:ds="http://schemas.openxmlformats.org/officeDocument/2006/customXml" ds:itemID="{E63E5BD5-B4B3-41BE-A86E-B098CEF691E7}">
  <ds:schemaRefs/>
</ds:datastoreItem>
</file>

<file path=customXml/itemProps20.xml><?xml version="1.0" encoding="utf-8"?>
<ds:datastoreItem xmlns:ds="http://schemas.openxmlformats.org/officeDocument/2006/customXml" ds:itemID="{D60A2867-4E6A-4079-8D04-08E03E41F346}">
  <ds:schemaRefs/>
</ds:datastoreItem>
</file>

<file path=customXml/itemProps21.xml><?xml version="1.0" encoding="utf-8"?>
<ds:datastoreItem xmlns:ds="http://schemas.openxmlformats.org/officeDocument/2006/customXml" ds:itemID="{446AD2E5-4E56-4D27-8FC3-DA241BEDCF2A}">
  <ds:schemaRefs/>
</ds:datastoreItem>
</file>

<file path=customXml/itemProps22.xml><?xml version="1.0" encoding="utf-8"?>
<ds:datastoreItem xmlns:ds="http://schemas.openxmlformats.org/officeDocument/2006/customXml" ds:itemID="{AB6C1370-8807-45AE-BB0A-289B78CFA559}">
  <ds:schemaRefs/>
</ds:datastoreItem>
</file>

<file path=customXml/itemProps23.xml><?xml version="1.0" encoding="utf-8"?>
<ds:datastoreItem xmlns:ds="http://schemas.openxmlformats.org/officeDocument/2006/customXml" ds:itemID="{EFE97AB0-5426-4FBB-8C5D-150F67DC777A}">
  <ds:schemaRefs>
    <ds:schemaRef ds:uri="http://schemas.microsoft.com/DataMashup"/>
  </ds:schemaRefs>
</ds:datastoreItem>
</file>

<file path=customXml/itemProps24.xml><?xml version="1.0" encoding="utf-8"?>
<ds:datastoreItem xmlns:ds="http://schemas.openxmlformats.org/officeDocument/2006/customXml" ds:itemID="{61CFF0E0-FE77-4A52-9804-2915D3611718}">
  <ds:schemaRefs/>
</ds:datastoreItem>
</file>

<file path=customXml/itemProps25.xml><?xml version="1.0" encoding="utf-8"?>
<ds:datastoreItem xmlns:ds="http://schemas.openxmlformats.org/officeDocument/2006/customXml" ds:itemID="{D89DD6B0-2638-4A1A-BE42-6C9D7021CC71}">
  <ds:schemaRefs/>
</ds:datastoreItem>
</file>

<file path=customXml/itemProps26.xml><?xml version="1.0" encoding="utf-8"?>
<ds:datastoreItem xmlns:ds="http://schemas.openxmlformats.org/officeDocument/2006/customXml" ds:itemID="{E86DDEFC-77FF-4867-8918-72BCB7BAFB1B}">
  <ds:schemaRefs/>
</ds:datastoreItem>
</file>

<file path=customXml/itemProps27.xml><?xml version="1.0" encoding="utf-8"?>
<ds:datastoreItem xmlns:ds="http://schemas.openxmlformats.org/officeDocument/2006/customXml" ds:itemID="{01FB0D98-4322-46BE-889F-24EC5E125A2A}">
  <ds:schemaRefs/>
</ds:datastoreItem>
</file>

<file path=customXml/itemProps28.xml><?xml version="1.0" encoding="utf-8"?>
<ds:datastoreItem xmlns:ds="http://schemas.openxmlformats.org/officeDocument/2006/customXml" ds:itemID="{5BD40302-9147-4F97-827D-290B817306A9}">
  <ds:schemaRefs/>
</ds:datastoreItem>
</file>

<file path=customXml/itemProps29.xml><?xml version="1.0" encoding="utf-8"?>
<ds:datastoreItem xmlns:ds="http://schemas.openxmlformats.org/officeDocument/2006/customXml" ds:itemID="{E517254E-E0AA-4DE2-83CD-1BDEB1E86673}">
  <ds:schemaRefs/>
</ds:datastoreItem>
</file>

<file path=customXml/itemProps30.xml><?xml version="1.0" encoding="utf-8"?>
<ds:datastoreItem xmlns:ds="http://schemas.openxmlformats.org/officeDocument/2006/customXml" ds:itemID="{596BB489-0838-47CE-8617-8852E99DE03B}">
  <ds:schemaRefs/>
</ds:datastoreItem>
</file>

<file path=customXml/itemProps31.xml><?xml version="1.0" encoding="utf-8"?>
<ds:datastoreItem xmlns:ds="http://schemas.openxmlformats.org/officeDocument/2006/customXml" ds:itemID="{E0E99995-B58E-4F64-9E08-1DA903231213}">
  <ds:schemaRefs/>
</ds:datastoreItem>
</file>

<file path=customXml/itemProps32.xml><?xml version="1.0" encoding="utf-8"?>
<ds:datastoreItem xmlns:ds="http://schemas.openxmlformats.org/officeDocument/2006/customXml" ds:itemID="{D6CDF11E-1CB0-4760-8831-54FA9827FF76}">
  <ds:schemaRefs/>
</ds:datastoreItem>
</file>

<file path=customXml/itemProps33.xml><?xml version="1.0" encoding="utf-8"?>
<ds:datastoreItem xmlns:ds="http://schemas.openxmlformats.org/officeDocument/2006/customXml" ds:itemID="{E0EF7474-46A5-4DF9-A7AA-87B741C485B7}">
  <ds:schemaRefs/>
</ds:datastoreItem>
</file>

<file path=customXml/itemProps34.xml><?xml version="1.0" encoding="utf-8"?>
<ds:datastoreItem xmlns:ds="http://schemas.openxmlformats.org/officeDocument/2006/customXml" ds:itemID="{9931B92F-2DA3-4953-AFFE-6FC53808D49A}">
  <ds:schemaRefs/>
</ds:datastoreItem>
</file>

<file path=customXml/itemProps35.xml><?xml version="1.0" encoding="utf-8"?>
<ds:datastoreItem xmlns:ds="http://schemas.openxmlformats.org/officeDocument/2006/customXml" ds:itemID="{FE83BBD8-F6AE-44A9-91CC-BED1C1ACC05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patient_Log</vt:lpstr>
      <vt:lpstr>diagnostics</vt:lpstr>
      <vt:lpstr>intervention</vt:lpstr>
      <vt:lpstr>location</vt:lpstr>
      <vt:lpstr>study_id</vt:lpstr>
      <vt:lpstr>address</vt:lpstr>
      <vt:lpstr>title_diagn</vt:lpstr>
      <vt:lpstr>title_interv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Щербаков</dc:creator>
  <cp:lastModifiedBy>Андрей Щербаков</cp:lastModifiedBy>
  <dcterms:created xsi:type="dcterms:W3CDTF">2015-06-05T18:19:34Z</dcterms:created>
  <dcterms:modified xsi:type="dcterms:W3CDTF">2025-06-03T15:10:54Z</dcterms:modified>
</cp:coreProperties>
</file>