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J6" i="1" s="1"/>
  <c r="J7" i="1" s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N8" i="1" l="1"/>
  <c r="N9" i="1" s="1"/>
  <c r="F6" i="1"/>
  <c r="I6" i="1"/>
  <c r="I7" i="1" s="1"/>
  <c r="I8" i="1" s="1"/>
  <c r="I9" i="1" s="1"/>
  <c r="G7" i="1"/>
  <c r="G8" i="1" s="1"/>
  <c r="E6" i="1"/>
  <c r="E7" i="1" s="1"/>
  <c r="E8" i="1" s="1"/>
  <c r="J8" i="1"/>
  <c r="M6" i="1"/>
  <c r="H7" i="1"/>
  <c r="O7" i="1"/>
  <c r="Q8" i="1"/>
  <c r="L8" i="1"/>
  <c r="K7" i="1"/>
  <c r="P11" i="1"/>
  <c r="N10" i="1" l="1"/>
  <c r="F7" i="1"/>
  <c r="J9" i="1"/>
  <c r="J10" i="1" s="1"/>
  <c r="M7" i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H11" i="1"/>
  <c r="H12" i="1" s="1"/>
  <c r="H13" i="1" s="1"/>
  <c r="F8" i="1" l="1"/>
  <c r="F9" i="1" s="1"/>
  <c r="F10" i="1" s="1"/>
  <c r="F11" i="1" s="1"/>
  <c r="F12" i="1" s="1"/>
  <c r="J11" i="1"/>
  <c r="J12" i="1" s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H14" i="1"/>
  <c r="N13" i="1" l="1"/>
  <c r="AA2" i="1" s="1"/>
  <c r="E11" i="1"/>
  <c r="E12" i="1" s="1"/>
  <c r="E13" i="1" s="1"/>
  <c r="E14" i="1" s="1"/>
  <c r="F13" i="1"/>
  <c r="G11" i="1"/>
  <c r="G12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H15" i="1"/>
  <c r="H16" i="1" s="1"/>
  <c r="F14" i="1" l="1"/>
  <c r="F15" i="1" s="1"/>
  <c r="I15" i="1"/>
  <c r="M15" i="1"/>
  <c r="O15" i="1"/>
  <c r="L13" i="1"/>
  <c r="L14" i="1" s="1"/>
  <c r="L15" i="1" s="1"/>
  <c r="H17" i="1"/>
  <c r="J17" i="1"/>
  <c r="P16" i="1"/>
  <c r="Q15" i="1"/>
  <c r="N16" i="1"/>
  <c r="K12" i="1"/>
  <c r="G13" i="1"/>
  <c r="E17" i="1"/>
  <c r="H18" i="1" l="1"/>
  <c r="H19" i="1" s="1"/>
  <c r="H20" i="1" s="1"/>
  <c r="H21" i="1" s="1"/>
  <c r="H22" i="1" s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H23" i="1"/>
  <c r="H24" i="1" s="1"/>
  <c r="F18" i="1"/>
  <c r="E18" i="1"/>
  <c r="E19" i="1" s="1"/>
  <c r="E20" i="1" s="1"/>
  <c r="I18" i="1" l="1"/>
  <c r="I19" i="1" s="1"/>
  <c r="I20" i="1" s="1"/>
  <c r="I21" i="1" s="1"/>
  <c r="I22" i="1" s="1"/>
  <c r="I23" i="1" s="1"/>
  <c r="I24" i="1" s="1"/>
  <c r="P18" i="1"/>
  <c r="P19" i="1" s="1"/>
  <c r="P20" i="1" s="1"/>
  <c r="V2" i="1"/>
  <c r="Z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5" i="1"/>
  <c r="F19" i="1"/>
  <c r="E21" i="1"/>
  <c r="K18" i="1" l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I25" i="1"/>
  <c r="I26" i="1" s="1"/>
  <c r="Q25" i="1"/>
  <c r="Q26" i="1" s="1"/>
  <c r="K25" i="1"/>
  <c r="K26" i="1" s="1"/>
  <c r="K27" i="1" s="1"/>
  <c r="H26" i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F20" i="1"/>
  <c r="E22" i="1"/>
  <c r="G18" i="1" l="1"/>
  <c r="G19" i="1" s="1"/>
  <c r="G20" i="1" s="1"/>
  <c r="U2" i="1"/>
  <c r="AD26" i="1"/>
  <c r="I27" i="1"/>
  <c r="Q27" i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F21" i="1"/>
  <c r="E23" i="1"/>
  <c r="E24" i="1" s="1"/>
  <c r="AD27" i="1" l="1"/>
  <c r="H30" i="1"/>
  <c r="I28" i="1"/>
  <c r="Q29" i="1"/>
  <c r="K29" i="1"/>
  <c r="P24" i="1"/>
  <c r="M23" i="1"/>
  <c r="Z3" i="1"/>
  <c r="Z4" i="1"/>
  <c r="Z12" i="1"/>
  <c r="Z6" i="1"/>
  <c r="Z10" i="1"/>
  <c r="G23" i="1"/>
  <c r="O22" i="1"/>
  <c r="J25" i="1"/>
  <c r="N23" i="1"/>
  <c r="L21" i="1"/>
  <c r="F22" i="1"/>
  <c r="E25" i="1"/>
  <c r="E26" i="1" s="1"/>
  <c r="E27" i="1" s="1"/>
  <c r="L22" i="1" l="1"/>
  <c r="L23" i="1" s="1"/>
  <c r="L24" i="1" s="1"/>
  <c r="M24" i="1"/>
  <c r="M25" i="1" s="1"/>
  <c r="H31" i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W34" i="1" s="1"/>
  <c r="G24" i="1"/>
  <c r="P25" i="1"/>
  <c r="N24" i="1"/>
  <c r="AA9" i="1"/>
  <c r="Z18" i="1"/>
  <c r="Z19" i="1"/>
  <c r="Z14" i="1"/>
  <c r="Z23" i="1"/>
  <c r="Z20" i="1"/>
  <c r="Z9" i="1"/>
  <c r="Z22" i="1"/>
  <c r="Z5" i="1"/>
  <c r="Z21" i="1"/>
  <c r="Z15" i="1"/>
  <c r="Z11" i="1"/>
  <c r="Z24" i="1"/>
  <c r="Z16" i="1"/>
  <c r="Z8" i="1"/>
  <c r="Z13" i="1"/>
  <c r="O23" i="1"/>
  <c r="O24" i="1" s="1"/>
  <c r="AA18" i="1"/>
  <c r="F23" i="1"/>
  <c r="F24" i="1" s="1"/>
  <c r="H32" i="1" l="1"/>
  <c r="W33" i="1"/>
  <c r="W32" i="1"/>
  <c r="AD30" i="1"/>
  <c r="Q31" i="1"/>
  <c r="Q32" i="1" s="1"/>
  <c r="Q33" i="1" s="1"/>
  <c r="AD17" i="1" s="1"/>
  <c r="K31" i="1"/>
  <c r="W30" i="1"/>
  <c r="W31" i="1"/>
  <c r="E30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Q34" i="1" l="1"/>
  <c r="AD34" i="1" s="1"/>
  <c r="G27" i="1"/>
  <c r="AD33" i="1"/>
  <c r="AD32" i="1"/>
  <c r="E31" i="1"/>
  <c r="E32" i="1" s="1"/>
  <c r="E33" i="1" s="1"/>
  <c r="H33" i="1"/>
  <c r="H34" i="1" s="1"/>
  <c r="U34" i="1" s="1"/>
  <c r="I31" i="1"/>
  <c r="I32" i="1" s="1"/>
  <c r="I33" i="1" s="1"/>
  <c r="I34" i="1" s="1"/>
  <c r="V34" i="1" s="1"/>
  <c r="K32" i="1"/>
  <c r="K33" i="1" s="1"/>
  <c r="K34" i="1" s="1"/>
  <c r="X34" i="1" s="1"/>
  <c r="X18" i="1"/>
  <c r="X2" i="1"/>
  <c r="AD31" i="1"/>
  <c r="AD29" i="1"/>
  <c r="AD28" i="1"/>
  <c r="V13" i="1"/>
  <c r="R30" i="1"/>
  <c r="G28" i="1"/>
  <c r="L28" i="1"/>
  <c r="L29" i="1" s="1"/>
  <c r="M27" i="1"/>
  <c r="M28" i="1" s="1"/>
  <c r="AB26" i="1"/>
  <c r="O27" i="1"/>
  <c r="AC26" i="1"/>
  <c r="P27" i="1"/>
  <c r="T2" i="1"/>
  <c r="Z26" i="1"/>
  <c r="Z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23" i="1"/>
  <c r="AB19" i="1"/>
  <c r="V24" i="1" l="1"/>
  <c r="V4" i="1"/>
  <c r="V23" i="1"/>
  <c r="U10" i="1"/>
  <c r="U17" i="1"/>
  <c r="U31" i="1"/>
  <c r="X8" i="1"/>
  <c r="X5" i="1"/>
  <c r="X25" i="1"/>
  <c r="X12" i="1"/>
  <c r="V19" i="1"/>
  <c r="V8" i="1"/>
  <c r="V31" i="1"/>
  <c r="V5" i="1"/>
  <c r="U32" i="1"/>
  <c r="U5" i="1"/>
  <c r="U27" i="1"/>
  <c r="U11" i="1"/>
  <c r="R10" i="1"/>
  <c r="R34" i="1"/>
  <c r="R22" i="1"/>
  <c r="X17" i="1"/>
  <c r="R20" i="1"/>
  <c r="R28" i="1"/>
  <c r="R29" i="1"/>
  <c r="R14" i="1"/>
  <c r="R21" i="1"/>
  <c r="R19" i="1"/>
  <c r="R24" i="1"/>
  <c r="R16" i="1"/>
  <c r="R17" i="1"/>
  <c r="R4" i="1"/>
  <c r="R31" i="1"/>
  <c r="R18" i="1"/>
  <c r="R25" i="1"/>
  <c r="R13" i="1"/>
  <c r="R26" i="1"/>
  <c r="R23" i="1"/>
  <c r="R27" i="1"/>
  <c r="R12" i="1"/>
  <c r="R11" i="1"/>
  <c r="R15" i="1"/>
  <c r="R9" i="1"/>
  <c r="R8" i="1"/>
  <c r="R6" i="1"/>
  <c r="R7" i="1"/>
  <c r="R5" i="1"/>
  <c r="R3" i="1"/>
  <c r="R2" i="1"/>
  <c r="R32" i="1"/>
  <c r="R33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Z27" i="1"/>
  <c r="F28" i="1"/>
  <c r="M29" i="1"/>
  <c r="AA27" i="1"/>
  <c r="N28" i="1"/>
  <c r="AC27" i="1"/>
  <c r="P28" i="1"/>
  <c r="AB27" i="1"/>
  <c r="O28" i="1"/>
  <c r="AA26" i="1"/>
  <c r="AA7" i="1"/>
  <c r="G31" i="1" l="1"/>
  <c r="G32" i="1" s="1"/>
  <c r="G33" i="1" s="1"/>
  <c r="G34" i="1" s="1"/>
  <c r="T34" i="1" s="1"/>
  <c r="L31" i="1"/>
  <c r="L32" i="1" s="1"/>
  <c r="M30" i="1"/>
  <c r="Z25" i="1"/>
  <c r="F29" i="1"/>
  <c r="F30" i="1" s="1"/>
  <c r="N29" i="1"/>
  <c r="P29" i="1"/>
  <c r="O29" i="1"/>
  <c r="T19" i="1" l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T32" i="1"/>
  <c r="T33" i="1"/>
  <c r="L33" i="1"/>
  <c r="Y2" i="1"/>
  <c r="Z30" i="1"/>
  <c r="M31" i="1"/>
  <c r="M32" i="1" s="1"/>
  <c r="M33" i="1" s="1"/>
  <c r="N30" i="1"/>
  <c r="O30" i="1"/>
  <c r="P30" i="1"/>
  <c r="AC25" i="1"/>
  <c r="AB25" i="1"/>
  <c r="AA25" i="1"/>
  <c r="Z17" i="1" l="1"/>
  <c r="M34" i="1"/>
  <c r="Z34" i="1" s="1"/>
  <c r="L34" i="1"/>
  <c r="Y17" i="1" s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Z33" i="1"/>
  <c r="Z32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Y21" i="1"/>
  <c r="Y32" i="1"/>
  <c r="Y30" i="1"/>
  <c r="Z31" i="1"/>
  <c r="Z29" i="1"/>
  <c r="Z28" i="1"/>
  <c r="AC30" i="1"/>
  <c r="P31" i="1"/>
  <c r="AB30" i="1"/>
  <c r="O31" i="1"/>
  <c r="AA30" i="1"/>
  <c r="N31" i="1"/>
  <c r="Y33" i="1" l="1"/>
  <c r="Y34" i="1"/>
  <c r="Y12" i="1"/>
  <c r="Y3" i="1"/>
  <c r="Y8" i="1"/>
  <c r="Y4" i="1"/>
  <c r="Y6" i="1"/>
  <c r="Y7" i="1"/>
  <c r="Y27" i="1"/>
  <c r="Y18" i="1"/>
  <c r="Y5" i="1"/>
  <c r="Y16" i="1"/>
  <c r="Y11" i="1"/>
  <c r="Y31" i="1"/>
  <c r="Y28" i="1"/>
  <c r="Y14" i="1"/>
  <c r="Y13" i="1"/>
  <c r="Y23" i="1"/>
  <c r="Y22" i="1"/>
  <c r="Y10" i="1"/>
  <c r="Y24" i="1"/>
  <c r="Y20" i="1"/>
  <c r="Y26" i="1"/>
  <c r="Y9" i="1"/>
  <c r="Y19" i="1"/>
  <c r="Y15" i="1"/>
  <c r="Y29" i="1"/>
  <c r="Y25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AC17" i="1" l="1"/>
  <c r="P34" i="1"/>
  <c r="AC34" i="1" s="1"/>
  <c r="AA17" i="1"/>
  <c r="N34" i="1"/>
  <c r="AA34" i="1" s="1"/>
  <c r="AB17" i="1"/>
  <c r="O34" i="1"/>
  <c r="AB34" i="1" s="1"/>
  <c r="AC33" i="1"/>
  <c r="AC32" i="1"/>
  <c r="AA33" i="1"/>
  <c r="AA32" i="1"/>
  <c r="AB33" i="1"/>
  <c r="AB3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<sst xmlns="http://schemas.openxmlformats.org/spreadsheetml/2006/main" count="675" uniqueCount="442">
  <si>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</si>
  <si>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</si>
  <si>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</si>
  <si>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</si>
  <si>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</si>
  <si>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</si>
  <si>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</si>
  <si>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</si>
  <si>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</si>
  <si>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</si>
  <si>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</si>
  <si>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</si>
  <si>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</si>
  <si>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</si>
  <si>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</si>
  <si>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</si>
  <si>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</si>
  <si>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</si>
  <si>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</si>
  <si>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</si>
  <si>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</si>
  <si>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</si>
  <si>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</si>
  <si>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</si>
  <si>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</si>
  <si>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</si>
  <si>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</si>
  <si>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</si>
  <si>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</si>
  <si>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</si>
  <si>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</si>
  <si>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</si>
  <si>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</si>
  <si>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</si>
  <si>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</si>
  <si>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</si>
  <si>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</si>
  <si>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</si>
  <si>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</si>
  <si>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</si>
  <si>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</si>
  <si>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</si>
  <si>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</si>
  <si>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</si>
  <si>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</si>
  <si>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</si>
  <si>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</si>
  <si>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</si>
  <si>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</si>
  <si>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</si>
  <si>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</si>
  <si>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</si>
  <si>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</si>
  <si>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</si>
  <si>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</si>
  <si>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</si>
  <si>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</si>
  <si>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</si>
  <si>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</si>
  <si>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</si>
  <si>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</si>
  <si>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</si>
  <si>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</si>
  <si>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</si>
  <si>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</si>
  <si>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</si>
  <si>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</si>
  <si>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</si>
  <si>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</si>
  <si>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</si>
  <si>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</si>
  <si>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</si>
  <si>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</si>
  <si>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</si>
  <si>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</si>
  <si>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</si>
  <si>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</si>
  <si>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</si>
  <si>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</si>
  <si>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</si>
  <si>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</si>
  <si>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</si>
  <si>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</si>
  <si>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</si>
  <si>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</si>
  <si>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</si>
  <si>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</si>
  <si>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</si>
  <si>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</si>
  <si>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</si>
  <si>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</si>
  <si>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</si>
  <si>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</si>
  <si>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</si>
  <si>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</si>
  <si>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</si>
  <si>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</si>
  <si>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</si>
  <si>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</si>
  <si>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</si>
  <si>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</si>
  <si>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</si>
  <si>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</si>
  <si>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</si>
  <si>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</si>
  <si>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</si>
  <si>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</si>
  <si>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</si>
  <si>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</si>
  <si>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</si>
  <si>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</si>
  <si>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</si>
  <si>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</si>
  <si>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</si>
  <si>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</si>
  <si>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</si>
  <si>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</si>
  <si>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</si>
  <si>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</si>
  <si>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</si>
  <si>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</si>
  <si>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</si>
  <si>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</si>
  <si>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</si>
  <si>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</si>
  <si>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</si>
  <si>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</si>
  <si>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</si>
  <si>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</si>
  <si>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</si>
  <si>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</si>
  <si>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</si>
  <si>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</si>
  <si>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</si>
  <si>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</si>
  <si>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</si>
  <si>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</si>
  <si>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</si>
  <si>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</si>
  <si>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</si>
  <si>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</si>
  <si>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</si>
  <si>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</si>
  <si>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</si>
  <si>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</si>
  <si>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</si>
  <si>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</si>
  <si>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</si>
  <si>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</si>
  <si>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</si>
  <si>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</si>
  <si>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</si>
  <si>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</si>
  <si>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</si>
  <si>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</si>
  <si>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</si>
  <si>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</si>
  <si>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</si>
  <si>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</si>
  <si>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</si>
  <si>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</si>
  <si>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</si>
  <si>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</si>
  <si>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</si>
  <si>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</si>
  <si>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</si>
  <si>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</si>
  <si>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</si>
  <si>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</si>
  <si>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</si>
  <si>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</si>
  <si>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</si>
  <si>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</si>
  <si>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</si>
  <si>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</si>
  <si>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</si>
  <si>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</si>
  <si>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</si>
  <si>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</si>
  <si>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</si>
  <si>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</si>
  <si>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</si>
  <si>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</si>
  <si>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</si>
  <si>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</si>
  <si>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</si>
  <si>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</si>
  <si>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</si>
  <si>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</si>
  <si>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</si>
  <si>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</si>
  <si>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</si>
  <si>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</si>
  <si>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</si>
  <si>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</si>
  <si>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</si>
  <si>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</si>
  <si>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</si>
  <si>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</si>
  <si>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</si>
  <si>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</si>
  <si>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</si>
  <si>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</si>
  <si>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</si>
  <si>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</si>
  <si>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</si>
  <si>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</si>
  <si>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</si>
  <si>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</si>
  <si>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</si>
  <si>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</si>
  <si>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</si>
  <si>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</si>
  <si>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</si>
  <si>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</si>
  <si>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</si>
  <si>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</si>
  <si>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</si>
  <si>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</si>
  <si>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</si>
  <si>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</si>
  <si>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</si>
  <si>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</si>
  <si>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</si>
  <si>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</si>
  <si>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</si>
  <si>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</si>
  <si>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</si>
  <si>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</si>
  <si>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</si>
  <si>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</si>
  <si>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</si>
  <si>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</si>
  <si>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</si>
  <si>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</si>
  <si>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</si>
  <si>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</si>
  <si>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</si>
  <si>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</si>
  <si>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</si>
  <si>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</si>
  <si>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</si>
  <si>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</si>
  <si>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</si>
  <si>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</si>
  <si>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</si>
  <si>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</si>
  <si>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</si>
  <si>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</si>
  <si>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</si>
  <si>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</si>
  <si>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</si>
  <si>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</si>
  <si>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</si>
  <si>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</si>
  <si>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</si>
  <si>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</si>
  <si>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</si>
  <si>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</si>
  <si>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</si>
  <si>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</si>
  <si>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</si>
  <si>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</si>
  <si>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</si>
  <si>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</si>
  <si>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</si>
  <si>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</si>
  <si>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</si>
  <si>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</si>
  <si>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</si>
  <si>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</si>
  <si>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</si>
  <si>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</si>
  <si>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</si>
  <si>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</si>
  <si>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</si>
  <si>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</si>
  <si>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</si>
  <si>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</si>
  <si>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</si>
  <si>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</si>
  <si>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</si>
  <si>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</si>
  <si>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</si>
  <si>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</si>
  <si>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</si>
  <si>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</si>
  <si>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</si>
  <si>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</si>
  <si>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</si>
  <si>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</si>
  <si>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</si>
  <si>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</si>
  <si>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</si>
  <si>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</si>
  <si>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</si>
  <si>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</si>
  <si>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</si>
  <si>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</si>
  <si>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</si>
  <si>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</si>
  <si>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</si>
  <si>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</si>
  <si>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</si>
  <si>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</si>
  <si>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</si>
  <si>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</si>
  <si>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</si>
  <si>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</si>
  <si>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</si>
  <si>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</si>
  <si>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</si>
  <si>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</si>
  <si>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</si>
  <si>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</si>
  <si>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</si>
  <si>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</si>
  <si>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</si>
  <si>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</si>
  <si>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</si>
  <si>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</si>
  <si>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</si>
  <si>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</si>
  <si>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</si>
  <si>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</si>
  <si>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</si>
  <si>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</si>
  <si>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</si>
  <si>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</si>
  <si>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</si>
  <si>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</si>
  <si>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</si>
  <si>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</si>
  <si>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</si>
  <si>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</si>
  <si>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</si>
  <si>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</si>
  <si>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</si>
  <si>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</si>
  <si>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</si>
  <si>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</si>
  <si>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</si>
  <si>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</si>
  <si>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</si>
  <si>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</si>
  <si>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</si>
  <si>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</si>
  <si>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</si>
  <si>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</si>
  <si>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</si>
  <si>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</si>
  <si>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</si>
  <si>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</si>
  <si>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</si>
  <si>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</si>
  <si>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</si>
  <si>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</si>
  <si>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</si>
  <si>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</si>
  <si>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</si>
  <si>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</si>
  <si>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</si>
  <si>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</si>
  <si>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</si>
  <si>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</si>
  <si>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</si>
  <si>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</si>
  <si>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</si>
  <si>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</si>
  <si>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</si>
  <si>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</si>
  <si>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</si>
  <si>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</si>
  <si>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</si>
  <si>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</si>
  <si>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</si>
  <si>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</si>
  <si>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</si>
  <si>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</si>
  <si>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</si>
  <si>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</si>
  <si>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</si>
  <si>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</si>
  <si>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</si>
  <si>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</si>
  <si>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</si>
  <si>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</si>
  <si>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</si>
  <si>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</si>
  <si>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</si>
  <si>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</si>
  <si>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</si>
  <si>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</si>
  <si>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</si>
  <si>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</si>
  <si>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</si>
  <si>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</si>
  <si>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</si>
  <si>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</si>
  <si>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</si>
  <si>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</si>
  <si>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</si>
  <si>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</si>
  <si>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</si>
  <si>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</si>
  <si>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</si>
  <si>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</si>
  <si>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</si>
  <si>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</si>
  <si>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</si>
  <si>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</si>
  <si>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</si>
  <si>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</si>
  <si>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</si>
  <si>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</si>
  <si>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</si>
  <si>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</si>
  <si>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</si>
  <si>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</si>
  <si>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</si>
  <si>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</si>
  <si>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</si>
  <si>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</si>
  <si>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</si>
  <si>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ОКС с ↑ ST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</si>
  <si>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</si>
  <si>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</si>
  <si>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</si>
  <si>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</si>
  <si>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</si>
  <si>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</si>
  <si>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</si>
  <si>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Проходим,  контуры ровные.</t>
  </si>
  <si>
    <t>С учётом клинических данных совместно с деж.кардиологом Потаповой А.Н. принято решение  о целесообразности реваскуляризации ПНА.</t>
  </si>
  <si>
    <t>Медведева О.А.</t>
  </si>
  <si>
    <t>04:48</t>
  </si>
  <si>
    <t>Правый</t>
  </si>
  <si>
    <t xml:space="preserve">пролонгированный стеноз проксимального сегмента до 50%, стеноз среднего сегмента 50%. Антеградный кровоток TIMI III.  </t>
  </si>
  <si>
    <t>неровность контуров пркосимального сегмента. Антеградный кровоток TIMI III.</t>
  </si>
  <si>
    <t>острая тотальная окклюзия на уровне пркосимального сегмента, пролонгированный стеноз среднего сегмента 50%, неровность контуролв проксимального сегмента.  Антеградный кровоток TIMI III.</t>
  </si>
  <si>
    <t xml:space="preserve">1. Контроль места пункции, повязка  на руке 6ч. </t>
  </si>
  <si>
    <t>Устье ПКА катетеризировано проводниковым катетером Launcher JR 4.0 6Fr. Коронарный проводник Cougar LS заведен в дистальный сегмент ПКА.  Реканализация артерии выполнена аспирационным катетером Hunter 6F, получен фрагмент тромба 2х6 мм. В зону гемодинамически значимого стеноза проксимального сегмента ПКА  имплантирован DES Resolute Integrity 3,0-18 mm, давлением 14 атм. На контрольных съёмках ангиографический результат удовлетворительный, признаков краевых диссекций, тромбоза  ПКА нет. Антеградный кровоток по  ПКА восстановлен TIMI III.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</si>
</sst>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5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4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J16" sqref="J1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44652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0.61458333333333337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0.62152777777777779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434</v>
      </c>
      <c r="C11" s="62"/>
      <c r="D11" s="116" t="s">
        <v>234</v>
      </c>
      <c r="E11" s="112"/>
      <c r="F11" s="112"/>
      <c r="G11" s="29" t="s">
        <v>319</v>
      </c>
      <c r="H11" s="31"/>
    </row>
    <row r="12" spans="1:8" ht="16.5" thickTop="1">
      <c r="A12" s="97" t="s">
        <v>8</v>
      </c>
      <c r="B12" s="98">
        <v>17317</v>
      </c>
      <c r="C12" s="63"/>
      <c r="D12" s="116" t="s">
        <v>374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74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4900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424</v>
      </c>
      <c r="C16" s="18"/>
      <c r="D16" s="41"/>
      <c r="E16" s="41"/>
      <c r="F16" s="41"/>
      <c r="G16" s="159" t="s">
        <v>435</v>
      </c>
      <c r="H16" s="117">
        <v>451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436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6" t="s">
        <v>432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336</v>
      </c>
      <c r="B22" s="210" t="s">
        <v>437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10" t="s">
        <v>438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10" t="s">
        <v>439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1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6"/>
      <c r="C37" s="18"/>
      <c r="D37" s="200" t="str">
        <f>IF($A$6=Вмешательства!$D$3,Вмешательства!$N$2,"")</f>
        <v/>
      </c>
      <c r="E37" s="200"/>
      <c r="F37" s="147"/>
      <c r="G37" s="147"/>
      <c r="H37" s="152"/>
    </row>
    <row r="38" spans="1:8" ht="14.45" customHeight="1">
      <c r="A38" s="43"/>
      <c r="B38" s="146"/>
      <c r="C38" s="153"/>
      <c r="D38" s="201"/>
      <c r="E38" s="201"/>
      <c r="F38" s="201"/>
      <c r="G38" s="201"/>
      <c r="H38" s="202"/>
    </row>
    <row r="39" spans="1:8" ht="14.45" customHeight="1">
      <c r="A39" s="40"/>
      <c r="B39" s="147"/>
      <c r="C39" s="153"/>
      <c r="D39" s="201"/>
      <c r="E39" s="201"/>
      <c r="F39" s="201"/>
      <c r="G39" s="201"/>
      <c r="H39" s="202"/>
    </row>
    <row r="40" spans="1:8" ht="14.45" customHeight="1">
      <c r="A40" s="40"/>
      <c r="B40" s="147"/>
      <c r="C40" s="153"/>
      <c r="D40" s="201"/>
      <c r="E40" s="201"/>
      <c r="F40" s="201"/>
      <c r="G40" s="201"/>
      <c r="H40" s="202"/>
    </row>
    <row r="41" spans="1:8" ht="14.45" customHeight="1">
      <c r="A41" s="40"/>
      <c r="B41" s="147"/>
      <c r="C41" s="153"/>
      <c r="D41" s="201"/>
      <c r="E41" s="201"/>
      <c r="F41" s="201"/>
      <c r="G41" s="201"/>
      <c r="H41" s="202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7" t="s">
        <v>433</v>
      </c>
      <c r="E43" s="198"/>
      <c r="F43" s="198"/>
      <c r="G43" s="198"/>
      <c r="H43" s="199"/>
    </row>
    <row r="44" spans="1:8" ht="14.45" customHeight="1">
      <c r="A44" s="40"/>
      <c r="B44" s="147"/>
      <c r="C44" s="155"/>
      <c r="D44" s="198"/>
      <c r="E44" s="198"/>
      <c r="F44" s="198"/>
      <c r="G44" s="198"/>
      <c r="H44" s="199"/>
    </row>
    <row r="45" spans="1:8" ht="14.45" customHeight="1">
      <c r="A45" s="40"/>
      <c r="B45" s="147"/>
      <c r="C45" s="155"/>
      <c r="D45" s="198"/>
      <c r="E45" s="198"/>
      <c r="F45" s="198"/>
      <c r="G45" s="198"/>
      <c r="H45" s="199"/>
    </row>
    <row r="46" spans="1:8">
      <c r="A46" s="40"/>
      <c r="B46" s="147"/>
      <c r="C46" s="155"/>
      <c r="D46" s="198"/>
      <c r="E46" s="198"/>
      <c r="F46" s="198"/>
      <c r="G46" s="198"/>
      <c r="H46" s="199"/>
    </row>
    <row r="47" spans="1:8">
      <c r="A47" s="43"/>
      <c r="B47" s="18"/>
      <c r="C47" s="155"/>
      <c r="D47" s="198"/>
      <c r="E47" s="198"/>
      <c r="F47" s="198"/>
      <c r="G47" s="198"/>
      <c r="H47" s="199"/>
    </row>
    <row r="48" spans="1:8">
      <c r="A48" s="43"/>
      <c r="B48" s="18"/>
      <c r="C48" s="155"/>
      <c r="D48" s="198"/>
      <c r="E48" s="198"/>
      <c r="F48" s="198"/>
      <c r="G48" s="198"/>
      <c r="H48" s="199"/>
    </row>
    <row r="49" spans="1:13">
      <c r="A49" s="45"/>
      <c r="B49" s="36"/>
      <c r="C49" s="156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J28" sqref="J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273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281</v>
      </c>
      <c r="D8" s="216"/>
      <c r="E8" s="216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44652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0.62152777777777779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0.64236111111111105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Медведева О.А.</v>
      </c>
      <c r="C15" s="18"/>
      <c r="D15" s="116" t="s">
        <v>234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17317</v>
      </c>
      <c r="C16" s="18"/>
      <c r="D16" s="116" t="s">
        <v>374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74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4900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04:48</v>
      </c>
      <c r="H20" s="118">
        <f>КАГ!H16</f>
        <v>451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0.62458333333333338</v>
      </c>
    </row>
    <row r="23" spans="1:8" ht="14.45" customHeight="1">
      <c r="A23" s="223" t="s">
        <v>441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7" t="s">
        <v>440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9" sqref="D1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44652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Медведева О.А.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17317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74</v>
      </c>
    </row>
    <row r="7" spans="1:4">
      <c r="A7" s="43"/>
      <c r="B7" s="18"/>
      <c r="C7" s="124" t="s">
        <v>12</v>
      </c>
      <c r="D7" s="126">
        <f>КАГ!$B$14</f>
        <v>4900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44652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411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402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3" t="s">
        <v>385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404</v>
      </c>
      <c r="C17" s="168" t="s">
        <v>171</v>
      </c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7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2" zoomScaleNormal="100" workbookViewId="0">
      <selection activeCell="D18" sqref="D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Cougar LS Hydro-Track®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402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1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Cougar LS Hydro-Track®</v>
      </c>
      <c r="X16" s="139" t="str">
        <f>IFERROR(INDEX(Расходка[Наименование расходного материала],MATCH(Расходка[№],Поиск_расходки[Индекс7],0)),"")</f>
        <v>Cougar LS Hydro-Track®</v>
      </c>
      <c r="Y16" s="139" t="str">
        <f>IFERROR(INDEX(Расходка[Наименование расходного материала],MATCH(Расходка[№],Поиск_расходки[Индекс8],0)),"")</f>
        <v>Cougar LS Hydro-Track®</v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431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XT Hydro-Track®</v>
      </c>
      <c r="X17" s="139" t="str">
        <f>IFERROR(INDEX(Расходка[Наименование расходного материала],MATCH(Расходка[№],Поиск_расходки[Индекс7],0)),"")</f>
        <v>Cougar XT Hydro-Track®</v>
      </c>
      <c r="Y17" s="139" t="str">
        <f>IFERROR(INDEX(Расходка[Наименование расходного материала],MATCH(Расходка[№],Поиск_расходки[Индекс8],0)),"")</f>
        <v>Cougar XT Hydro-Track®</v>
      </c>
      <c r="Z17" s="139" t="str">
        <f>IFERROR(INDEX(Расходка[Наименование расходного материала],MATCH(Расходка[№],Поиск_расходки[Индекс9],0)),"")</f>
        <v>Cougar XT Hydro-Track®</v>
      </c>
      <c r="AA17" s="139" t="str">
        <f>IFERROR(INDEX(Расходка[Наименование расходного материала],MATCH(Расходка[№],Поиск_расходки[Индекс10],0)),"")</f>
        <v>Cougar XT Hydro-Track®</v>
      </c>
      <c r="AB17" s="139" t="str">
        <f>IFERROR(INDEX(Расходка[Наименование расходного материала],MATCH(Расходка[№],Поиск_расходки[Индекс11],0)),"")</f>
        <v>Cougar XT Hydro-Track®</v>
      </c>
      <c r="AC17" s="139" t="str">
        <f>IFERROR(INDEX(Расходка[Наименование расходного материала],MATCH(Расходка[№],Поиск_расходки[Индекс12],0)),"")</f>
        <v>Cougar XT Hydro-Track®</v>
      </c>
      <c r="AD17" s="139" t="str">
        <f>IFERROR(INDEX(Расходка[Наименование расходного материала],MATCH(Расходка[№],Поиск_расходки[Индекс13],0)),"")</f>
        <v>Cougar XT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s="1" t="s">
        <v>403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63" t="s">
        <v>404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DES, Resolute Integtity</v>
      </c>
      <c r="X19" s="139" t="str">
        <f>IFERROR(INDEX(Расходка[Наименование расходного материала],MATCH(Расходка[№],Поиск_расходки[Индекс7],0)),"")</f>
        <v>DES, Resolute Integtity</v>
      </c>
      <c r="Y19" s="139" t="str">
        <f>IFERROR(INDEX(Расходка[Наименование расходного материала],MATCH(Расходка[№],Поиск_расходки[Индекс8],0)),"")</f>
        <v>DES, Resolute Integtity</v>
      </c>
      <c r="Z19" s="139" t="str">
        <f>IFERROR(INDEX(Расходка[Наименование расходного материала],MATCH(Расходка[№],Поиск_расходки[Индекс9],0)),"")</f>
        <v>DES, Resolute Integtity</v>
      </c>
      <c r="AA19" s="139" t="str">
        <f>IFERROR(INDEX(Расходка[Наименование расходного материала],MATCH(Расходка[№],Поиск_расходки[Индекс10],0)),"")</f>
        <v>DES, Resolute Integtity</v>
      </c>
      <c r="AB19" s="139" t="str">
        <f>IFERROR(INDEX(Расходка[Наименование расходного материала],MATCH(Расходка[№],Поиск_расходки[Индекс11],0)),"")</f>
        <v>DES, Resolute Integtity</v>
      </c>
      <c r="AC19" s="139" t="str">
        <f>IFERROR(INDEX(Расходка[Наименование расходного материала],MATCH(Расходка[№],Поиск_расходки[Индекс12],0)),"")</f>
        <v>DES, Resolute Integtity</v>
      </c>
      <c r="AD19" s="139" t="str">
        <f>IFERROR(INDEX(Расходка[Наименование расходного материала],MATCH(Расходка[№],Поиск_расходки[Индекс13],0)),"")</f>
        <v>DES, Resolute Integtity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" t="s">
        <v>348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BMS, Integtity</v>
      </c>
      <c r="X20" s="139" t="str">
        <f>IFERROR(INDEX(Расходка[Наименование расходного материала],MATCH(Расходка[№],Поиск_расходки[Индекс7],0)),"")</f>
        <v>BMS, Integtity</v>
      </c>
      <c r="Y20" s="139" t="str">
        <f>IFERROR(INDEX(Расходка[Наименование расходного материала],MATCH(Расходка[№],Поиск_расходки[Индекс8],0)),"")</f>
        <v>BMS, Integtity</v>
      </c>
      <c r="Z20" s="139" t="str">
        <f>IFERROR(INDEX(Расходка[Наименование расходного материала],MATCH(Расходка[№],Поиск_расходки[Индекс9],0)),"")</f>
        <v>BMS, Integtity</v>
      </c>
      <c r="AA20" s="139" t="str">
        <f>IFERROR(INDEX(Расходка[Наименование расходного материала],MATCH(Расходка[№],Поиск_расходки[Индекс10],0)),"")</f>
        <v>BMS, Integtity</v>
      </c>
      <c r="AB20" s="139" t="str">
        <f>IFERROR(INDEX(Расходка[Наименование расходного материала],MATCH(Расходка[№],Поиск_расходки[Индекс11],0)),"")</f>
        <v>BMS, Integtity</v>
      </c>
      <c r="AC20" s="139" t="str">
        <f>IFERROR(INDEX(Расходка[Наименование расходного материала],MATCH(Расходка[№],Поиск_расходки[Индекс12],0)),"")</f>
        <v>BMS, Integtity</v>
      </c>
      <c r="AD20" s="139" t="str">
        <f>IFERROR(INDEX(Расходка[Наименование расходного материала],MATCH(Расходка[№],Поиск_расходки[Индекс13],0)),"")</f>
        <v>BMS, Integtity</v>
      </c>
      <c r="AF20" s="4" t="s">
        <v>5</v>
      </c>
      <c r="AG20" s="4" t="s">
        <v>117</v>
      </c>
    </row>
    <row r="21" spans="1:33">
      <c r="A21">
        <v>20</v>
      </c>
      <c r="B21" t="s">
        <v>123</v>
      </c>
      <c r="C21" s="1" t="s">
        <v>405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Guidezilla™ II 6F</v>
      </c>
      <c r="X21" s="139" t="str">
        <f>IFERROR(INDEX(Расходка[Наименование расходного материала],MATCH(Расходка[№],Поиск_расходки[Индекс7],0)),"")</f>
        <v>Guidezilla™ II 6F</v>
      </c>
      <c r="Y21" s="139" t="str">
        <f>IFERROR(INDEX(Расходка[Наименование расходного материала],MATCH(Расходка[№],Поиск_расходки[Индекс8],0)),"")</f>
        <v>Guidezilla™ II 6F</v>
      </c>
      <c r="Z21" s="139" t="str">
        <f>IFERROR(INDEX(Расходка[Наименование расходного материала],MATCH(Расходка[№],Поиск_расходки[Индекс9],0)),"")</f>
        <v>Guidezilla™ II 6F</v>
      </c>
      <c r="AA21" s="139" t="str">
        <f>IFERROR(INDEX(Расходка[Наименование расходного материала],MATCH(Расходка[№],Поиск_расходки[Индекс10],0)),"")</f>
        <v>Guidezilla™ II 6F</v>
      </c>
      <c r="AB21" s="139" t="str">
        <f>IFERROR(INDEX(Расходка[Наименование расходного материала],MATCH(Расходка[№],Поиск_расходки[Индекс11],0)),"")</f>
        <v>Guidezilla™ II 6F</v>
      </c>
      <c r="AC21" s="139" t="str">
        <f>IFERROR(INDEX(Расходка[Наименование расходного материала],MATCH(Расходка[№],Поиск_расходки[Индекс12],0)),"")</f>
        <v>Guidezilla™ II 6F</v>
      </c>
      <c r="AD21" s="139" t="str">
        <f>IFERROR(INDEX(Расходка[Наименование расходного материала],MATCH(Расходка[№],Поиск_расходки[Индекс13],0)),"")</f>
        <v>Guidezilla™ II 6F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Launcher 6F EBU 3.5</v>
      </c>
      <c r="X22" s="139" t="str">
        <f>IFERROR(INDEX(Расходка[Наименование расходного материала],MATCH(Расходка[№],Поиск_расходки[Индекс7],0)),"")</f>
        <v>Launcher 6F EBU 3.5</v>
      </c>
      <c r="Y22" s="139" t="str">
        <f>IFERROR(INDEX(Расходка[Наименование расходного материала],MATCH(Расходка[№],Поиск_расходки[Индекс8],0)),"")</f>
        <v>Launcher 6F EBU 3.5</v>
      </c>
      <c r="Z22" s="139" t="str">
        <f>IFERROR(INDEX(Расходка[Наименование расходного материала],MATCH(Расходка[№],Поиск_расходки[Индекс9],0)),"")</f>
        <v>Launcher 6F EBU 3.5</v>
      </c>
      <c r="AA22" s="139" t="str">
        <f>IFERROR(INDEX(Расходка[Наименование расходного материала],MATCH(Расходка[№],Поиск_расходки[Индекс10],0)),"")</f>
        <v>Launcher 6F EBU 3.5</v>
      </c>
      <c r="AB22" s="139" t="str">
        <f>IFERROR(INDEX(Расходка[Наименование расходного материала],MATCH(Расходка[№],Поиск_расходки[Индекс11],0)),"")</f>
        <v>Launcher 6F EBU 3.5</v>
      </c>
      <c r="AC22" s="139" t="str">
        <f>IFERROR(INDEX(Расходка[Наименование расходного материала],MATCH(Расходка[№],Поиск_расходки[Индекс12],0)),"")</f>
        <v>Launcher 6F EBU 3.5</v>
      </c>
      <c r="AD22" s="139" t="str">
        <f>IFERROR(INDEX(Расходка[Наименование расходного материала],MATCH(Расходка[№],Поиск_расходки[Индекс13],0)),"")</f>
        <v>Launcher 6F EBU 3.5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Launcher 6F EBU 4.0</v>
      </c>
      <c r="X23" s="139" t="str">
        <f>IFERROR(INDEX(Расходка[Наименование расходного материала],MATCH(Расходка[№],Поиск_расходки[Индекс7],0)),"")</f>
        <v>Launcher 6F EBU 4.0</v>
      </c>
      <c r="Y23" s="139" t="str">
        <f>IFERROR(INDEX(Расходка[Наименование расходного материала],MATCH(Расходка[№],Поиск_расходки[Индекс8],0)),"")</f>
        <v>Launcher 6F EBU 4.0</v>
      </c>
      <c r="Z23" s="139" t="str">
        <f>IFERROR(INDEX(Расходка[Наименование расходного материала],MATCH(Расходка[№],Поиск_расходки[Индекс9],0)),"")</f>
        <v>Launcher 6F EBU 4.0</v>
      </c>
      <c r="AA23" s="139" t="str">
        <f>IFERROR(INDEX(Расходка[Наименование расходного материала],MATCH(Расходка[№],Поиск_расходки[Индекс10],0)),"")</f>
        <v>Launcher 6F EBU 4.0</v>
      </c>
      <c r="AB23" s="139" t="str">
        <f>IFERROR(INDEX(Расходка[Наименование расходного материала],MATCH(Расходка[№],Поиск_расходки[Индекс11],0)),"")</f>
        <v>Launcher 6F EBU 4.0</v>
      </c>
      <c r="AC23" s="139" t="str">
        <f>IFERROR(INDEX(Расходка[Наименование расходного материала],MATCH(Расходка[№],Поиск_расходки[Индекс12],0)),"")</f>
        <v>Launcher 6F EBU 4.0</v>
      </c>
      <c r="AD23" s="139" t="str">
        <f>IFERROR(INDEX(Расходка[Наименование расходного материала],MATCH(Расходка[№],Поиск_расходки[Индекс13],0)),"")</f>
        <v>Launcher 6F EBU 4.0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408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Launcher 6F JL 3.5</v>
      </c>
      <c r="X24" s="139" t="str">
        <f>IFERROR(INDEX(Расходка[Наименование расходного материала],MATCH(Расходка[№],Поиск_расходки[Индекс7],0)),"")</f>
        <v>Launcher 6F JL 3.5</v>
      </c>
      <c r="Y24" s="139" t="str">
        <f>IFERROR(INDEX(Расходка[Наименование расходного материала],MATCH(Расходка[№],Поиск_расходки[Индекс8],0)),"")</f>
        <v>Launcher 6F JL 3.5</v>
      </c>
      <c r="Z24" s="139" t="str">
        <f>IFERROR(INDEX(Расходка[Наименование расходного материала],MATCH(Расходка[№],Поиск_расходки[Индекс9],0)),"")</f>
        <v>Launcher 6F JL 3.5</v>
      </c>
      <c r="AA24" s="139" t="str">
        <f>IFERROR(INDEX(Расходка[Наименование расходного материала],MATCH(Расходка[№],Поиск_расходки[Индекс10],0)),"")</f>
        <v>Launcher 6F JL 3.5</v>
      </c>
      <c r="AB24" s="139" t="str">
        <f>IFERROR(INDEX(Расходка[Наименование расходного материала],MATCH(Расходка[№],Поиск_расходки[Индекс11],0)),"")</f>
        <v>Launcher 6F JL 3.5</v>
      </c>
      <c r="AC24" s="139" t="str">
        <f>IFERROR(INDEX(Расходка[Наименование расходного материала],MATCH(Расходка[№],Поиск_расходки[Индекс12],0)),"")</f>
        <v>Launcher 6F JL 3.5</v>
      </c>
      <c r="AD24" s="139" t="str">
        <f>IFERROR(INDEX(Расходка[Наименование расходного материала],MATCH(Расходка[№],Поиск_расходки[Индекс13],0)),"")</f>
        <v>Launcher 6F JL 3.5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409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Launcher 6F JL 4.0</v>
      </c>
      <c r="X25" s="139" t="str">
        <f>IFERROR(INDEX(Расходка[Наименование расходного материала],MATCH(Расходка[№],Поиск_расходки[Индекс7],0)),"")</f>
        <v>Launcher 6F JL 4.0</v>
      </c>
      <c r="Y25" s="139" t="str">
        <f>IFERROR(INDEX(Расходка[Наименование расходного материала],MATCH(Расходка[№],Поиск_расходки[Индекс8],0)),"")</f>
        <v>Launcher 6F JL 4.0</v>
      </c>
      <c r="Z25" s="139" t="str">
        <f>IFERROR(INDEX(Расходка[Наименование расходного материала],MATCH(Расходка[№],Поиск_расходки[Индекс9],0)),"")</f>
        <v>Launcher 6F JL 4.0</v>
      </c>
      <c r="AA25" s="139" t="str">
        <f>IFERROR(INDEX(Расходка[Наименование расходного материала],MATCH(Расходка[№],Поиск_расходки[Индекс10],0)),"")</f>
        <v>Launcher 6F JL 4.0</v>
      </c>
      <c r="AB25" s="139" t="str">
        <f>IFERROR(INDEX(Расходка[Наименование расходного материала],MATCH(Расходка[№],Поиск_расходки[Индекс11],0)),"")</f>
        <v>Launcher 6F JL 4.0</v>
      </c>
      <c r="AC25" s="139" t="str">
        <f>IFERROR(INDEX(Расходка[Наименование расходного материала],MATCH(Расходка[№],Поиск_расходки[Индекс12],0)),"")</f>
        <v>Launcher 6F JL 4.0</v>
      </c>
      <c r="AD25" s="139" t="str">
        <f>IFERROR(INDEX(Расходка[Наименование расходного материала],MATCH(Расходка[№],Поиск_расходки[Индекс13],0)),"")</f>
        <v>Launcher 6F JL 4.0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415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Launcher 6F JL 4.5</v>
      </c>
      <c r="X26" s="144" t="str">
        <f>IFERROR(INDEX(Расходка[Наименование расходного материала],MATCH(Расходка[№],Поиск_расходки[Индекс7],0)),"")</f>
        <v>Launcher 6F JL 4.5</v>
      </c>
      <c r="Y26" s="144" t="str">
        <f>IFERROR(INDEX(Расходка[Наименование расходного материала],MATCH(Расходка[№],Поиск_расходки[Индекс8],0)),"")</f>
        <v>Launcher 6F JL 4.5</v>
      </c>
      <c r="Z26" s="144" t="str">
        <f>IFERROR(INDEX(Расходка[Наименование расходного материала],MATCH(Расходка[№],Поиск_расходки[Индекс9],0)),"")</f>
        <v>Launcher 6F JL 4.5</v>
      </c>
      <c r="AA26" s="144" t="str">
        <f>IFERROR(INDEX(Расходка[Наименование расходного материала],MATCH(Расходка[№],Поиск_расходки[Индекс10],0)),"")</f>
        <v>Launcher 6F JL 4.5</v>
      </c>
      <c r="AB26" s="144" t="str">
        <f>IFERROR(INDEX(Расходка[Наименование расходного материала],MATCH(Расходка[№],Поиск_расходки[Индекс11],0)),"")</f>
        <v>Launcher 6F JL 4.5</v>
      </c>
      <c r="AC26" s="144" t="str">
        <f>IFERROR(INDEX(Расходка[Наименование расходного материала],MATCH(Расходка[№],Поиск_расходки[Индекс12],0)),"")</f>
        <v>Launcher 6F JL 4.5</v>
      </c>
      <c r="AD26" s="144" t="str">
        <f>IFERROR(INDEX(Расходка[Наименование расходного материала],MATCH(Расходка[№],Поиск_расходки[Индекс13],0)),"")</f>
        <v>Launcher 6F JL 4.5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410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JR 3.5</v>
      </c>
      <c r="X27" s="144" t="str">
        <f>IFERROR(INDEX(Расходка[Наименование расходного материала],MATCH(Расходка[№],Поиск_расходки[Индекс7],0)),"")</f>
        <v>Launcher 6F JR 3.5</v>
      </c>
      <c r="Y27" s="144" t="str">
        <f>IFERROR(INDEX(Расходка[Наименование расходного материала],MATCH(Расходка[№],Поиск_расходки[Индекс8],0)),"")</f>
        <v>Launcher 6F JR 3.5</v>
      </c>
      <c r="Z27" s="144" t="str">
        <f>IFERROR(INDEX(Расходка[Наименование расходного материала],MATCH(Расходка[№],Поиск_расходки[Индекс9],0)),"")</f>
        <v>Launcher 6F JR 3.5</v>
      </c>
      <c r="AA27" s="144" t="str">
        <f>IFERROR(INDEX(Расходка[Наименование расходного материала],MATCH(Расходка[№],Поиск_расходки[Индекс10],0)),"")</f>
        <v>Launcher 6F JR 3.5</v>
      </c>
      <c r="AB27" s="144" t="str">
        <f>IFERROR(INDEX(Расходка[Наименование расходного материала],MATCH(Расходка[№],Поиск_расходки[Индекс11],0)),"")</f>
        <v>Launcher 6F JR 3.5</v>
      </c>
      <c r="AC27" s="144" t="str">
        <f>IFERROR(INDEX(Расходка[Наименование расходного материала],MATCH(Расходка[№],Поиск_расходки[Индекс12],0)),"")</f>
        <v>Launcher 6F JR 3.5</v>
      </c>
      <c r="AD27" s="144" t="str">
        <f>IFERROR(INDEX(Расходка[Наименование расходного материала],MATCH(Расходка[№],Поиск_расходки[Индекс13],0)),"")</f>
        <v>Launcher 6F JR 3.5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411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1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JR 4.0</v>
      </c>
      <c r="X28" s="144" t="str">
        <f>IFERROR(INDEX(Расходка[Наименование расходного материала],MATCH(Расходка[№],Поиск_расходки[Индекс7],0)),"")</f>
        <v>Launcher 6F JR 4.0</v>
      </c>
      <c r="Y28" s="144" t="str">
        <f>IFERROR(INDEX(Расходка[Наименование расходного материала],MATCH(Расходка[№],Поиск_расходки[Индекс8],0)),"")</f>
        <v>Launcher 6F JR 4.0</v>
      </c>
      <c r="Z28" s="144" t="str">
        <f>IFERROR(INDEX(Расходка[Наименование расходного материала],MATCH(Расходка[№],Поиск_расходки[Индекс9],0)),"")</f>
        <v>Launcher 6F JR 4.0</v>
      </c>
      <c r="AA28" s="144" t="str">
        <f>IFERROR(INDEX(Расходка[Наименование расходного материала],MATCH(Расходка[№],Поиск_расходки[Индекс10],0)),"")</f>
        <v>Launcher 6F JR 4.0</v>
      </c>
      <c r="AB28" s="144" t="str">
        <f>IFERROR(INDEX(Расходка[Наименование расходного материала],MATCH(Расходка[№],Поиск_расходки[Индекс11],0)),"")</f>
        <v>Launcher 6F JR 4.0</v>
      </c>
      <c r="AC28" s="144" t="str">
        <f>IFERROR(INDEX(Расходка[Наименование расходного материала],MATCH(Расходка[№],Поиск_расходки[Индекс12],0)),"")</f>
        <v>Launcher 6F JR 4.0</v>
      </c>
      <c r="AD28" s="144" t="str">
        <f>IFERROR(INDEX(Расходка[Наименование расходного материала],MATCH(Расходка[№],Поиск_расходки[Индекс13],0)),"")</f>
        <v>Launcher 6F JR 4.0</v>
      </c>
      <c r="AF28" s="4" t="s">
        <v>6</v>
      </c>
      <c r="AG28" s="4" t="s">
        <v>425</v>
      </c>
    </row>
    <row r="29" spans="1:33">
      <c r="A29">
        <v>28</v>
      </c>
      <c r="B29" t="s">
        <v>4</v>
      </c>
      <c r="C29" t="s">
        <v>422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7F JL 3.5</v>
      </c>
      <c r="X29" s="144" t="str">
        <f>IFERROR(INDEX(Расходка[Наименование расходного материала],MATCH(Расходка[№],Поиск_расходки[Индекс7],0)),"")</f>
        <v>Launcher 7F JL 3.5</v>
      </c>
      <c r="Y29" s="144" t="str">
        <f>IFERROR(INDEX(Расходка[Наименование расходного материала],MATCH(Расходка[№],Поиск_расходки[Индекс8],0)),"")</f>
        <v>Launcher 7F JL 3.5</v>
      </c>
      <c r="Z29" s="144" t="str">
        <f>IFERROR(INDEX(Расходка[Наименование расходного материала],MATCH(Расходка[№],Поиск_расходки[Индекс9],0)),"")</f>
        <v>Launcher 7F JL 3.5</v>
      </c>
      <c r="AA29" s="144" t="str">
        <f>IFERROR(INDEX(Расходка[Наименование расходного материала],MATCH(Расходка[№],Поиск_расходки[Индекс10],0)),"")</f>
        <v>Launcher 7F JL 3.5</v>
      </c>
      <c r="AB29" s="144" t="str">
        <f>IFERROR(INDEX(Расходка[Наименование расходного материала],MATCH(Расходка[№],Поиск_расходки[Индекс11],0)),"")</f>
        <v>Launcher 7F JL 3.5</v>
      </c>
      <c r="AC29" s="144" t="str">
        <f>IFERROR(INDEX(Расходка[Наименование расходного материала],MATCH(Расходка[№],Поиск_расходки[Индекс12],0)),"")</f>
        <v>Launcher 7F JL 3.5</v>
      </c>
      <c r="AD29" s="144" t="str">
        <f>IFERROR(INDEX(Расходка[Наименование расходного материала],MATCH(Расходка[№],Поиск_расходки[Индекс13],0)),"")</f>
        <v>Launcher 7F JL 3.5</v>
      </c>
      <c r="AF29" s="4" t="s">
        <v>6</v>
      </c>
      <c r="AG29" s="4" t="s">
        <v>162</v>
      </c>
    </row>
    <row r="30" spans="1:33">
      <c r="A30">
        <v>29</v>
      </c>
      <c r="B30" t="s">
        <v>4</v>
      </c>
      <c r="C30" t="s">
        <v>421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7F JL 4.0</v>
      </c>
      <c r="X30" s="144" t="str">
        <f>IFERROR(INDEX(Расходка[Наименование расходного материала],MATCH(Расходка[№],Поиск_расходки[Индекс7],0)),"")</f>
        <v>Launcher 7F JL 4.0</v>
      </c>
      <c r="Y30" s="144" t="str">
        <f>IFERROR(INDEX(Расходка[Наименование расходного материала],MATCH(Расходка[№],Поиск_расходки[Индекс8],0)),"")</f>
        <v>Launcher 7F JL 4.0</v>
      </c>
      <c r="Z30" s="144" t="str">
        <f>IFERROR(INDEX(Расходка[Наименование расходного материала],MATCH(Расходка[№],Поиск_расходки[Индекс9],0)),"")</f>
        <v>Launcher 7F JL 4.0</v>
      </c>
      <c r="AA30" s="144" t="str">
        <f>IFERROR(INDEX(Расходка[Наименование расходного материала],MATCH(Расходка[№],Поиск_расходки[Индекс10],0)),"")</f>
        <v>Launcher 7F JL 4.0</v>
      </c>
      <c r="AB30" s="144" t="str">
        <f>IFERROR(INDEX(Расходка[Наименование расходного материала],MATCH(Расходка[№],Поиск_расходки[Индекс11],0)),"")</f>
        <v>Launcher 7F JL 4.0</v>
      </c>
      <c r="AC30" s="144" t="str">
        <f>IFERROR(INDEX(Расходка[Наименование расходного материала],MATCH(Расходка[№],Поиск_расходки[Индекс12],0)),"")</f>
        <v>Launcher 7F JL 4.0</v>
      </c>
      <c r="AD30" s="144" t="str">
        <f>IFERROR(INDEX(Расходка[Наименование расходного материала],MATCH(Расходка[№],Поиск_расходки[Индекс13],0)),"")</f>
        <v>Launcher 7F JL 4.0</v>
      </c>
      <c r="AF30" s="4" t="s">
        <v>6</v>
      </c>
      <c r="AG30" s="4" t="s">
        <v>165</v>
      </c>
    </row>
    <row r="31" spans="1:33">
      <c r="A31">
        <v>30</v>
      </c>
      <c r="B31" t="s">
        <v>371</v>
      </c>
      <c r="C31" s="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Angio-Seal™ VIP</v>
      </c>
      <c r="X31" s="144" t="str">
        <f>IFERROR(INDEX(Расходка[Наименование расходного материала],MATCH(Расходка[№],Поиск_расходки[Индекс7],0)),"")</f>
        <v>Angio-Seal™ VIP</v>
      </c>
      <c r="Y31" s="144" t="str">
        <f>IFERROR(INDEX(Расходка[Наименование расходного материала],MATCH(Расходка[№],Поиск_расходки[Индекс8],0)),"")</f>
        <v>Angio-Seal™ VIP</v>
      </c>
      <c r="Z31" s="144" t="str">
        <f>IFERROR(INDEX(Расходка[Наименование расходного материала],MATCH(Расходка[№],Поиск_расходки[Индекс9],0)),"")</f>
        <v>Angio-Seal™ VIP</v>
      </c>
      <c r="AA31" s="144" t="str">
        <f>IFERROR(INDEX(Расходка[Наименование расходного материала],MATCH(Расходка[№],Поиск_расходки[Индекс10],0)),"")</f>
        <v>Angio-Seal™ VIP</v>
      </c>
      <c r="AB31" s="144" t="str">
        <f>IFERROR(INDEX(Расходка[Наименование расходного материала],MATCH(Расходка[№],Поиск_расходки[Индекс11],0)),"")</f>
        <v>Angio-Seal™ VIP</v>
      </c>
      <c r="AC31" s="144" t="str">
        <f>IFERROR(INDEX(Расходка[Наименование расходного материала],MATCH(Расходка[№],Поиск_расходки[Индекс12],0)),"")</f>
        <v>Angio-Seal™ VIP</v>
      </c>
      <c r="AD31" s="144" t="str">
        <f>IFERROR(INDEX(Расходка[Наименование расходного материала],MATCH(Расходка[№],Поиск_расходки[Индекс13],0)),"")</f>
        <v>Angio-Seal™ VIP</v>
      </c>
      <c r="AF31" s="4" t="s">
        <v>6</v>
      </c>
      <c r="AG31" s="4" t="s">
        <v>167</v>
      </c>
    </row>
    <row r="32" spans="1:33">
      <c r="A32">
        <v>31</v>
      </c>
      <c r="B32" t="s">
        <v>381</v>
      </c>
      <c r="C32" t="s">
        <v>413</v>
      </c>
      <c r="E32" s="142">
        <f>IF(ISNUMBER(SEARCH('Карта учёта'!$B$13,Расходка[[#This Row],[Наименование расходного материала]])),MAX($E$1:E31)+1,0)</f>
        <v>1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BasixCOMPAK</v>
      </c>
      <c r="X32" s="144" t="str">
        <f>IFERROR(INDEX(Расходка[Наименование расходного материала],MATCH(Расходка[№],Поиск_расходки[Индекс7],0)),"")</f>
        <v>BasixCOMPAK</v>
      </c>
      <c r="Y32" s="144" t="str">
        <f>IFERROR(INDEX(Расходка[Наименование расходного материала],MATCH(Расходка[№],Поиск_расходки[Индекс8],0)),"")</f>
        <v>BasixCOMPAK</v>
      </c>
      <c r="Z32" s="144" t="str">
        <f>IFERROR(INDEX(Расходка[Наименование расходного материала],MATCH(Расходка[№],Поиск_расходки[Индекс9],0)),"")</f>
        <v>BasixCOMPAK</v>
      </c>
      <c r="AA32" s="144" t="str">
        <f>IFERROR(INDEX(Расходка[Наименование расходного материала],MATCH(Расходка[№],Поиск_расходки[Индекс10],0)),"")</f>
        <v>BasixCOMPAK</v>
      </c>
      <c r="AB32" s="144" t="str">
        <f>IFERROR(INDEX(Расходка[Наименование расходного материала],MATCH(Расходка[№],Поиск_расходки[Индекс11],0)),"")</f>
        <v>BasixCOMPAK</v>
      </c>
      <c r="AC32" s="144" t="str">
        <f>IFERROR(INDEX(Расходка[Наименование расходного материала],MATCH(Расходка[№],Поиск_расходки[Индекс12],0)),"")</f>
        <v>BasixCOMPAK</v>
      </c>
      <c r="AD32" s="144" t="str">
        <f>IFERROR(INDEX(Расходка[Наименование расходного материала],MATCH(Расходка[№],Поиск_расходки[Индекс13],0)),"")</f>
        <v>BasixCOMPAK</v>
      </c>
      <c r="AF32" s="4" t="s">
        <v>6</v>
      </c>
      <c r="AG32" s="4" t="s">
        <v>166</v>
      </c>
    </row>
    <row r="33" spans="1:33">
      <c r="A33">
        <v>32</v>
      </c>
      <c r="B33" t="s">
        <v>383</v>
      </c>
      <c r="C33" s="1" t="s">
        <v>414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Nitrex 260</v>
      </c>
      <c r="X33" s="144" t="str">
        <f>IFERROR(INDEX(Расходка[Наименование расходного материала],MATCH(Расходка[№],Поиск_расходки[Индекс7],0)),"")</f>
        <v>Nitrex 260</v>
      </c>
      <c r="Y33" s="144" t="str">
        <f>IFERROR(INDEX(Расходка[Наименование расходного материала],MATCH(Расходка[№],Поиск_расходки[Индекс8],0)),"")</f>
        <v>Nitrex 260</v>
      </c>
      <c r="Z33" s="144" t="str">
        <f>IFERROR(INDEX(Расходка[Наименование расходного материала],MATCH(Расходка[№],Поиск_расходки[Индекс9],0)),"")</f>
        <v>Nitrex 260</v>
      </c>
      <c r="AA33" s="144" t="str">
        <f>IFERROR(INDEX(Расходка[Наименование расходного материала],MATCH(Расходка[№],Поиск_расходки[Индекс10],0)),"")</f>
        <v>Nitrex 260</v>
      </c>
      <c r="AB33" s="144" t="str">
        <f>IFERROR(INDEX(Расходка[Наименование расходного материала],MATCH(Расходка[№],Поиск_расходки[Индекс11],0)),"")</f>
        <v>Nitrex 260</v>
      </c>
      <c r="AC33" s="144" t="str">
        <f>IFERROR(INDEX(Расходка[Наименование расходного материала],MATCH(Расходка[№],Поиск_расходки[Индекс12],0)),"")</f>
        <v>Nitrex 260</v>
      </c>
      <c r="AD33" s="144" t="str">
        <f>IFERROR(INDEX(Расходка[Наименование расходного материала],MATCH(Расходка[№],Поиск_расходки[Индекс13],0)),"")</f>
        <v>Nitrex 260</v>
      </c>
      <c r="AF33" s="4" t="s">
        <v>6</v>
      </c>
      <c r="AG33" s="4" t="s">
        <v>169</v>
      </c>
    </row>
    <row r="34" spans="1:33">
      <c r="A34">
        <v>33</v>
      </c>
      <c r="B34" t="s">
        <v>271</v>
      </c>
      <c r="C34" s="1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Oscor 7F</v>
      </c>
      <c r="X34" s="144" t="str">
        <f>IFERROR(INDEX(Расходка[Наименование расходного материала],MATCH(Расходка[№],Поиск_расходки[Индекс7],0)),"")</f>
        <v>Oscor 7F</v>
      </c>
      <c r="Y34" s="144" t="str">
        <f>IFERROR(INDEX(Расходка[Наименование расходного материала],MATCH(Расходка[№],Поиск_расходки[Индекс8],0)),"")</f>
        <v>Oscor 7F</v>
      </c>
      <c r="Z34" s="144" t="str">
        <f>IFERROR(INDEX(Расходка[Наименование расходного материала],MATCH(Расходка[№],Поиск_расходки[Индекс9],0)),"")</f>
        <v>Oscor 7F</v>
      </c>
      <c r="AA34" s="144" t="str">
        <f>IFERROR(INDEX(Расходка[Наименование расходного материала],MATCH(Расходка[№],Поиск_расходки[Индекс10],0)),"")</f>
        <v>Oscor 7F</v>
      </c>
      <c r="AB34" s="144" t="str">
        <f>IFERROR(INDEX(Расходка[Наименование расходного материала],MATCH(Расходка[№],Поиск_расходки[Индекс11],0)),"")</f>
        <v>Oscor 7F</v>
      </c>
      <c r="AC34" s="144" t="str">
        <f>IFERROR(INDEX(Расходка[Наименование расходного материала],MATCH(Расходка[№],Поиск_расходки[Индекс12],0)),"")</f>
        <v>Oscor 7F</v>
      </c>
      <c r="AD34" s="144" t="str">
        <f>IFERROR(INDEX(Расходка[Наименование расходного материала],MATCH(Расходка[№],Поиск_расходки[Индекс13],0)),"")</f>
        <v>Oscor 7F</v>
      </c>
      <c r="AF34" s="4" t="s">
        <v>6</v>
      </c>
      <c r="AG34" s="4" t="s">
        <v>170</v>
      </c>
    </row>
    <row r="35" spans="1:33">
      <c r="C35" s="1"/>
      <c r="AF35" s="4" t="s">
        <v>6</v>
      </c>
      <c r="AG35" s="4" t="s">
        <v>426</v>
      </c>
    </row>
    <row r="36" spans="1:33">
      <c r="AF36" s="4" t="s">
        <v>6</v>
      </c>
      <c r="AG36" s="4" t="s">
        <v>427</v>
      </c>
    </row>
    <row r="37" spans="1:33">
      <c r="AF37" s="4" t="s">
        <v>6</v>
      </c>
      <c r="AG37" s="4" t="s">
        <v>428</v>
      </c>
    </row>
    <row r="38" spans="1:33">
      <c r="AF38" s="4" t="s">
        <v>6</v>
      </c>
      <c r="AG38" s="4" t="s">
        <v>429</v>
      </c>
    </row>
    <row r="39" spans="1:33">
      <c r="AF39" s="4" t="s">
        <v>6</v>
      </c>
      <c r="AG39" s="4" t="s">
        <v>177</v>
      </c>
    </row>
    <row r="40" spans="1:33">
      <c r="AF40" s="4" t="s">
        <v>6</v>
      </c>
      <c r="AG40" s="4" t="s">
        <v>171</v>
      </c>
    </row>
    <row r="41" spans="1:33">
      <c r="AF41" s="4" t="s">
        <v>6</v>
      </c>
      <c r="AG41" s="4" t="s">
        <v>172</v>
      </c>
    </row>
    <row r="42" spans="1:33">
      <c r="AF42" s="4" t="s">
        <v>6</v>
      </c>
      <c r="AG42" s="4" t="s">
        <v>173</v>
      </c>
    </row>
    <row r="43" spans="1:33">
      <c r="AF43" s="4" t="s">
        <v>6</v>
      </c>
      <c r="AG43" s="4" t="s">
        <v>174</v>
      </c>
    </row>
    <row r="44" spans="1:33">
      <c r="C44" s="1"/>
      <c r="AF44" s="4" t="s">
        <v>6</v>
      </c>
      <c r="AG44" s="4" t="s">
        <v>175</v>
      </c>
    </row>
    <row r="45" spans="1:33">
      <c r="AF45" s="4" t="s">
        <v>6</v>
      </c>
      <c r="AG45" s="4" t="s">
        <v>176</v>
      </c>
    </row>
    <row r="46" spans="1:33">
      <c r="AF46" s="4" t="s">
        <v>6</v>
      </c>
      <c r="AG46" s="4" t="s">
        <v>189</v>
      </c>
    </row>
    <row r="47" spans="1:33">
      <c r="AF47" s="4" t="s">
        <v>6</v>
      </c>
      <c r="AG47" s="4" t="s">
        <v>111</v>
      </c>
    </row>
    <row r="48" spans="1:33">
      <c r="AF48" s="4" t="s">
        <v>6</v>
      </c>
      <c r="AG48" s="4" t="s">
        <v>163</v>
      </c>
    </row>
    <row r="49" spans="32:33">
      <c r="AF49" s="4" t="s">
        <v>6</v>
      </c>
      <c r="AG49" s="4" t="s">
        <v>178</v>
      </c>
    </row>
    <row r="50" spans="32:33">
      <c r="AF50" s="4" t="s">
        <v>6</v>
      </c>
      <c r="AG50" s="4" t="s">
        <v>168</v>
      </c>
    </row>
    <row r="51" spans="32:33">
      <c r="AF51" s="4" t="s">
        <v>6</v>
      </c>
      <c r="AG51" s="4" t="s">
        <v>179</v>
      </c>
    </row>
    <row r="52" spans="32:33">
      <c r="AF52" s="4" t="s">
        <v>6</v>
      </c>
      <c r="AG52" s="4" t="s">
        <v>180</v>
      </c>
    </row>
    <row r="53" spans="32:33">
      <c r="AF53" s="4" t="s">
        <v>6</v>
      </c>
      <c r="AG53" s="4" t="s">
        <v>181</v>
      </c>
    </row>
    <row r="54" spans="32:33">
      <c r="AF54" s="4" t="s">
        <v>6</v>
      </c>
      <c r="AG54" s="4" t="s">
        <v>188</v>
      </c>
    </row>
    <row r="55" spans="32:33">
      <c r="AF55" s="4" t="s">
        <v>6</v>
      </c>
      <c r="AG55" s="4" t="s">
        <v>116</v>
      </c>
    </row>
    <row r="56" spans="32:33">
      <c r="AF56" s="4" t="s">
        <v>6</v>
      </c>
      <c r="AG56" s="4" t="s">
        <v>182</v>
      </c>
    </row>
    <row r="57" spans="32:33">
      <c r="AF57" s="4" t="s">
        <v>6</v>
      </c>
      <c r="AG57" s="4" t="s">
        <v>183</v>
      </c>
    </row>
    <row r="58" spans="32:33">
      <c r="AF58" s="4" t="s">
        <v>6</v>
      </c>
      <c r="AG58" s="4" t="s">
        <v>184</v>
      </c>
    </row>
    <row r="59" spans="32:33">
      <c r="AF59" s="4" t="s">
        <v>6</v>
      </c>
      <c r="AG59" s="4" t="s">
        <v>185</v>
      </c>
    </row>
    <row r="60" spans="32:33">
      <c r="AF60" s="4" t="s">
        <v>6</v>
      </c>
      <c r="AG60" s="4" t="s">
        <v>186</v>
      </c>
    </row>
    <row r="61" spans="32:33">
      <c r="AF61" s="4" t="s">
        <v>6</v>
      </c>
      <c r="AG61" s="4" t="s">
        <v>187</v>
      </c>
    </row>
    <row r="62" spans="32:33">
      <c r="AF62" s="4" t="s">
        <v>6</v>
      </c>
      <c r="AG62" s="4" t="s">
        <v>376</v>
      </c>
    </row>
    <row r="63" spans="32:33">
      <c r="AF63" s="4" t="s">
        <v>6</v>
      </c>
      <c r="AG63" s="4" t="s">
        <v>120</v>
      </c>
    </row>
    <row r="64" spans="32:33">
      <c r="AF64" s="4" t="s">
        <v>6</v>
      </c>
      <c r="AG64" s="4" t="s">
        <v>121</v>
      </c>
    </row>
    <row r="65" spans="32:33">
      <c r="AF65" s="4" t="s">
        <v>6</v>
      </c>
      <c r="AG65" s="4" t="s">
        <v>164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430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2022-04-01T12:43:28Z</cp:lastPrinted>
  <dcterms:created xsi:type="dcterms:W3CDTF">2015-06-05T18:19:34Z</dcterms:created>
  <dcterms:modified xsi:type="dcterms:W3CDTF">2022-04-01T12:43:36Z</dcterms:modified>
</cp:coreProperties>
</file>