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4\23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3" l="1"/>
  <c r="B5" i="3" l="1"/>
  <c r="B15" i="9" l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F7" i="1"/>
  <c r="J9" i="1"/>
  <c r="J10" i="1" s="1"/>
  <c r="M7" i="1"/>
  <c r="M8" i="1" s="1"/>
  <c r="M9" i="1" s="1"/>
  <c r="O8" i="1"/>
  <c r="H8" i="1"/>
  <c r="E9" i="1"/>
  <c r="O9" i="1"/>
  <c r="O10" i="1" s="1"/>
  <c r="P12" i="1"/>
  <c r="Q9" i="1"/>
  <c r="Q10" i="1" s="1"/>
  <c r="L9" i="1"/>
  <c r="K8" i="1"/>
  <c r="N11" i="1"/>
  <c r="H9" i="1" l="1"/>
  <c r="I10" i="1"/>
  <c r="F8" i="1"/>
  <c r="F9" i="1" s="1"/>
  <c r="F10" i="1" s="1"/>
  <c r="F11" i="1" s="1"/>
  <c r="F12" i="1" s="1"/>
  <c r="J11" i="1"/>
  <c r="E10" i="1"/>
  <c r="M10" i="1"/>
  <c r="M11" i="1" s="1"/>
  <c r="M12" i="1" s="1"/>
  <c r="I11" i="1"/>
  <c r="I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K12" i="1"/>
  <c r="G13" i="1"/>
  <c r="N16" i="1" l="1"/>
  <c r="N17" i="1" s="1"/>
  <c r="H16" i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L16" i="1"/>
  <c r="G14" i="1"/>
  <c r="F18" i="1" l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V2" i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F19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/>
  <c r="Q25" i="1"/>
  <c r="Q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K25" i="1" l="1"/>
  <c r="K26" i="1" s="1"/>
  <c r="K27" i="1" s="1"/>
  <c r="E16" i="1"/>
  <c r="E17" i="1" s="1"/>
  <c r="H24" i="1"/>
  <c r="AD24" i="1"/>
  <c r="AD18" i="1"/>
  <c r="AD21" i="1"/>
  <c r="G18" i="1"/>
  <c r="G19" i="1" s="1"/>
  <c r="G20" i="1" s="1"/>
  <c r="U2" i="1"/>
  <c r="AD26" i="1"/>
  <c r="I27" i="1"/>
  <c r="Q27" i="1"/>
  <c r="K28" i="1"/>
  <c r="Q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6" i="1"/>
  <c r="H27" i="1" s="1"/>
  <c r="H28" i="1" s="1"/>
  <c r="H29" i="1" s="1"/>
  <c r="H25" i="1"/>
  <c r="E18" i="1"/>
  <c r="AD27" i="1"/>
  <c r="H30" i="1"/>
  <c r="I28" i="1"/>
  <c r="Q29" i="1"/>
  <c r="K29" i="1"/>
  <c r="P24" i="1"/>
  <c r="M23" i="1"/>
  <c r="O22" i="1"/>
  <c r="J25" i="1"/>
  <c r="N23" i="1"/>
  <c r="L21" i="1"/>
  <c r="F22" i="1"/>
  <c r="E19" i="1" l="1"/>
  <c r="L22" i="1"/>
  <c r="L23" i="1" s="1"/>
  <c r="L24" i="1" s="1"/>
  <c r="M24" i="1"/>
  <c r="H31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O23" i="1"/>
  <c r="O24" i="1" s="1"/>
  <c r="F23" i="1"/>
  <c r="F24" i="1" s="1"/>
  <c r="E20" i="1" l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E22" i="1" l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N28" i="1"/>
  <c r="AC27" i="1"/>
  <c r="P28" i="1"/>
  <c r="AB27" i="1"/>
  <c r="O28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AC30" i="1"/>
  <c r="P31" i="1"/>
  <c r="AB30" i="1"/>
  <c r="O31" i="1"/>
  <c r="N31" i="1"/>
  <c r="E28" i="1" l="1"/>
  <c r="L35" i="1"/>
  <c r="M34" i="1"/>
  <c r="Z2" i="1"/>
  <c r="AB31" i="1"/>
  <c r="O32" i="1"/>
  <c r="O33" i="1" s="1"/>
  <c r="N32" i="1"/>
  <c r="N33" i="1" s="1"/>
  <c r="AC31" i="1"/>
  <c r="P32" i="1"/>
  <c r="P33" i="1" s="1"/>
  <c r="AB29" i="1"/>
  <c r="AC29" i="1"/>
  <c r="AC28" i="1"/>
  <c r="AB28" i="1"/>
  <c r="E29" i="1" l="1"/>
  <c r="E30" i="1"/>
  <c r="E31" i="1" s="1"/>
  <c r="L36" i="1"/>
  <c r="M35" i="1"/>
  <c r="AC17" i="1"/>
  <c r="P34" i="1"/>
  <c r="P35" i="1" s="1"/>
  <c r="P36" i="1" s="1"/>
  <c r="P37" i="1" s="1"/>
  <c r="P38" i="1" s="1"/>
  <c r="AC38" i="1" s="1"/>
  <c r="N34" i="1"/>
  <c r="N35" i="1" s="1"/>
  <c r="N36" i="1" s="1"/>
  <c r="N37" i="1" s="1"/>
  <c r="N38" i="1" s="1"/>
  <c r="AA4" i="1" s="1"/>
  <c r="AB17" i="1"/>
  <c r="O34" i="1"/>
  <c r="O35" i="1" s="1"/>
  <c r="O36" i="1" s="1"/>
  <c r="O37" i="1" s="1"/>
  <c r="O38" i="1" s="1"/>
  <c r="AB38" i="1" s="1"/>
  <c r="AC33" i="1"/>
  <c r="AC32" i="1"/>
  <c r="AB33" i="1"/>
  <c r="AB32" i="1"/>
  <c r="AA32" i="1" l="1"/>
  <c r="AA33" i="1"/>
  <c r="AA17" i="1"/>
  <c r="AA12" i="1"/>
  <c r="AA7" i="1"/>
  <c r="AA5" i="1"/>
  <c r="AA26" i="1"/>
  <c r="AA29" i="1"/>
  <c r="AA38" i="1"/>
  <c r="AA18" i="1"/>
  <c r="AA9" i="1"/>
  <c r="AA13" i="1"/>
  <c r="AA21" i="1"/>
  <c r="AA15" i="1"/>
  <c r="AA3" i="1"/>
  <c r="AA14" i="1"/>
  <c r="AA6" i="1"/>
  <c r="AA10" i="1"/>
  <c r="AA11" i="1"/>
  <c r="AA8" i="1"/>
  <c r="AA24" i="1"/>
  <c r="AA19" i="1"/>
  <c r="AA25" i="1"/>
  <c r="AA30" i="1"/>
  <c r="AA27" i="1"/>
  <c r="AA31" i="1"/>
  <c r="AA28" i="1"/>
  <c r="E32" i="1"/>
  <c r="E33" i="1" s="1"/>
  <c r="E34" i="1" s="1"/>
  <c r="L37" i="1"/>
  <c r="L38" i="1" s="1"/>
  <c r="Y4" i="1"/>
  <c r="Y30" i="1"/>
  <c r="Y35" i="1"/>
  <c r="Y15" i="1"/>
  <c r="Y38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16" i="1" l="1"/>
  <c r="Y32" i="1"/>
  <c r="E35" i="1"/>
  <c r="E36" i="1" s="1"/>
  <c r="R2" i="1" s="1"/>
  <c r="M37" i="1"/>
  <c r="E37" i="1" l="1"/>
  <c r="E38" i="1"/>
  <c r="R25" i="1" s="1"/>
  <c r="M38" i="1"/>
  <c r="Z38" i="1" s="1"/>
  <c r="Z15" i="1" l="1"/>
  <c r="Z4" i="1"/>
  <c r="Z33" i="1"/>
  <c r="Z25" i="1"/>
  <c r="Z16" i="1"/>
  <c r="Z37" i="1"/>
  <c r="Z35" i="1"/>
  <c r="Z20" i="1"/>
  <c r="Z5" i="1"/>
  <c r="Z23" i="1"/>
  <c r="Z26" i="1"/>
  <c r="Z29" i="1"/>
  <c r="Z27" i="1"/>
  <c r="Z11" i="1"/>
  <c r="Z34" i="1"/>
  <c r="Z32" i="1"/>
  <c r="Z13" i="1"/>
  <c r="Z30" i="1"/>
  <c r="Z28" i="1"/>
  <c r="Z14" i="1"/>
  <c r="Z24" i="1"/>
  <c r="Z6" i="1"/>
  <c r="Z18" i="1"/>
  <c r="Z9" i="1"/>
  <c r="Z17" i="1"/>
  <c r="Z12" i="1"/>
  <c r="Z36" i="1"/>
  <c r="Z7" i="1"/>
  <c r="Z19" i="1"/>
  <c r="Z22" i="1"/>
  <c r="Z3" i="1"/>
  <c r="Z21" i="1"/>
  <c r="Z10" i="1"/>
  <c r="Z8" i="1"/>
  <c r="Z31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<sst xmlns="http://schemas.openxmlformats.org/spreadsheetml/2006/main" count="708" uniqueCount="455">
  <si>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</si>
  <si>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</si>
  <si>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</si>
  <si>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</si>
  <si>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</si>
  <si>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</si>
  <si>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</si>
  <si>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</si>
  <si>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</si>
  <si>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</si>
  <si>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</si>
  <si>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</si>
  <si>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</si>
  <si>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</si>
  <si>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</si>
  <si>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</si>
  <si>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</si>
  <si>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</si>
  <si>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</si>
  <si>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</si>
  <si>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</si>
  <si>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</si>
  <si>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</si>
  <si>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</si>
  <si>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</si>
  <si>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</si>
  <si>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</si>
  <si>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</si>
  <si>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</si>
  <si>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</si>
  <si>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</si>
  <si>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</si>
  <si>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</si>
  <si>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</si>
  <si>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</si>
  <si>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</si>
  <si>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</si>
  <si>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</si>
  <si>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</si>
  <si>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</si>
  <si>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</si>
  <si>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</si>
  <si>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</si>
  <si>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</si>
  <si>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</si>
  <si>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</si>
  <si>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</si>
  <si>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</si>
  <si>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</si>
  <si>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</si>
  <si>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</si>
  <si>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</si>
  <si>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</si>
  <si>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</si>
  <si>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</si>
  <si>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</si>
  <si>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</si>
  <si>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</si>
  <si>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</si>
  <si>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</si>
  <si>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</si>
  <si>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</si>
  <si>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</si>
  <si>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</si>
  <si>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</si>
  <si>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</si>
  <si>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</si>
  <si>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</si>
  <si>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</si>
  <si>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</si>
  <si>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</si>
  <si>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</si>
  <si>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</si>
  <si>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</si>
  <si>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</si>
  <si>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</si>
  <si>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</si>
  <si>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</si>
  <si>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</si>
  <si>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</si>
  <si>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</si>
  <si>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</si>
  <si>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</si>
  <si>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</si>
  <si>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</si>
  <si>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</si>
  <si>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</si>
  <si>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</si>
  <si>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</si>
  <si>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</si>
  <si>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</si>
  <si>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</si>
  <si>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</si>
  <si>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</si>
  <si>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</si>
  <si>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</si>
  <si>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</si>
  <si>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</si>
  <si>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</si>
  <si>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</si>
  <si>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</si>
  <si>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</si>
  <si>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</si>
  <si>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</si>
  <si>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</si>
  <si>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</si>
  <si>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</si>
  <si>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</si>
  <si>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</si>
  <si>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</si>
  <si>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</si>
  <si>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</si>
  <si>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</si>
  <si>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</si>
  <si>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</si>
  <si>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</si>
  <si>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</si>
  <si>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</si>
  <si>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</si>
  <si>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</si>
  <si>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</si>
  <si>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</si>
  <si>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</si>
  <si>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</si>
  <si>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</si>
  <si>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</si>
  <si>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</si>
  <si>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</si>
  <si>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</si>
  <si>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</si>
  <si>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</si>
  <si>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</si>
  <si>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</si>
  <si>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</si>
  <si>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</si>
  <si>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</si>
  <si>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</si>
  <si>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</si>
  <si>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</si>
  <si>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</si>
  <si>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</si>
  <si>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</si>
  <si>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</si>
  <si>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</si>
  <si>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</si>
  <si>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</si>
  <si>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</si>
  <si>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</si>
  <si>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</si>
  <si>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</si>
  <si>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</si>
  <si>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</si>
  <si>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</si>
  <si>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</si>
  <si>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</si>
  <si>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</si>
  <si>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</si>
  <si>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</si>
  <si>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</si>
  <si>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</si>
  <si>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</si>
  <si>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</si>
  <si>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</si>
  <si>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</si>
  <si>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</si>
  <si>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</si>
  <si>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</si>
  <si>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</si>
  <si>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</si>
  <si>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</si>
  <si>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</si>
  <si>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</si>
  <si>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</si>
  <si>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</si>
  <si>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</si>
  <si>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</si>
  <si>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</si>
  <si>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</si>
  <si>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</si>
  <si>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</si>
  <si>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</si>
  <si>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</si>
  <si>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</si>
  <si>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</si>
  <si>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</si>
  <si>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</si>
  <si>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</si>
  <si>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</si>
  <si>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</si>
  <si>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</si>
  <si>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</si>
  <si>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</si>
  <si>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</si>
  <si>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</si>
  <si>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</si>
  <si>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</si>
  <si>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</si>
  <si>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</si>
  <si>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</si>
  <si>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</si>
  <si>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</si>
  <si>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</si>
  <si>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</si>
  <si>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</si>
  <si>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</si>
  <si>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</si>
  <si>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</si>
  <si>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</si>
  <si>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</si>
  <si>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</si>
  <si>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</si>
  <si>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</si>
  <si>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</si>
  <si>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</si>
  <si>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</si>
  <si>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</si>
  <si>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</si>
  <si>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</si>
  <si>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</si>
  <si>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</si>
  <si>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</si>
  <si>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</si>
  <si>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</si>
  <si>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</si>
  <si>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</si>
  <si>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</si>
  <si>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</si>
  <si>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</si>
  <si>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</si>
  <si>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</si>
  <si>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</si>
  <si>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</si>
  <si>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</si>
  <si>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</si>
  <si>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</si>
  <si>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</si>
  <si>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</si>
  <si>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</si>
  <si>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</si>
  <si>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</si>
  <si>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</si>
  <si>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</si>
  <si>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</si>
  <si>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</si>
  <si>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</si>
  <si>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</si>
  <si>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</si>
  <si>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</si>
  <si>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</si>
  <si>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</si>
  <si>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</si>
  <si>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</si>
  <si>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</si>
  <si>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</si>
  <si>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</si>
  <si>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</si>
  <si>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</si>
  <si>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</si>
  <si>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</si>
  <si>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</si>
  <si>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</si>
  <si>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</si>
  <si>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</si>
  <si>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</si>
  <si>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</si>
  <si>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</si>
  <si>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</si>
  <si>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</si>
  <si>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</si>
  <si>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</si>
  <si>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</si>
  <si>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</si>
  <si>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</si>
  <si>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</si>
  <si>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</si>
  <si>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</si>
  <si>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</si>
  <si>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</si>
  <si>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</si>
  <si>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</si>
  <si>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</si>
  <si>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</si>
  <si>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</si>
  <si>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</si>
  <si>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</si>
  <si>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</si>
  <si>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</si>
  <si>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</si>
  <si>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</si>
  <si>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</si>
  <si>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</si>
  <si>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</si>
  <si>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</si>
  <si>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</si>
  <si>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</si>
  <si>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</si>
  <si>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</si>
  <si>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</si>
  <si>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</si>
  <si>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</si>
  <si>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</si>
  <si>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</si>
  <si>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</si>
  <si>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</si>
  <si>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</si>
  <si>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</si>
  <si>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</si>
  <si>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</si>
  <si>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</si>
  <si>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</si>
  <si>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</si>
  <si>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</si>
  <si>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</si>
  <si>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</si>
  <si>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</si>
  <si>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</si>
  <si>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</si>
  <si>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</si>
  <si>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</si>
  <si>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</si>
  <si>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</si>
  <si>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</si>
  <si>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</si>
  <si>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</si>
  <si>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</si>
  <si>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</si>
  <si>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</si>
  <si>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</si>
  <si>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</si>
  <si>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</si>
  <si>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</si>
  <si>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</si>
  <si>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</si>
  <si>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</si>
  <si>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</si>
  <si>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</si>
  <si>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</si>
  <si>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</si>
  <si>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</si>
  <si>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</si>
  <si>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</si>
  <si>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</si>
  <si>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</si>
  <si>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</si>
  <si>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</si>
  <si>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</si>
  <si>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</si>
  <si>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</si>
  <si>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</si>
  <si>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</si>
  <si>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</si>
  <si>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</si>
  <si>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</si>
  <si>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</si>
  <si>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</si>
  <si>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</si>
  <si>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</si>
  <si>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</si>
  <si>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</si>
  <si>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</si>
  <si>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</si>
  <si>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</si>
  <si>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</si>
  <si>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</si>
  <si>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</si>
  <si>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</si>
  <si>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</si>
  <si>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</si>
  <si>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</si>
  <si>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</si>
  <si>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</si>
  <si>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</si>
  <si>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</si>
  <si>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</si>
  <si>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</si>
  <si>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</si>
  <si>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</si>
  <si>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</si>
  <si>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</si>
  <si>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</si>
  <si>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</si>
  <si>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</si>
  <si>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</si>
  <si>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</si>
  <si>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</si>
  <si>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</si>
  <si>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</si>
  <si>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</si>
  <si>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</si>
  <si>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</si>
  <si>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</si>
  <si>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</si>
  <si>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</si>
  <si>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</si>
  <si>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</si>
  <si>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</si>
  <si>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</si>
  <si>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</si>
  <si>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</si>
  <si>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</si>
  <si>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</si>
  <si>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</si>
  <si>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</si>
  <si>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</si>
  <si>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</si>
  <si>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</si>
  <si>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</si>
  <si>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</si>
  <si>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</si>
  <si>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</si>
  <si>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</si>
  <si>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</si>
  <si>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</si>
  <si>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</si>
  <si>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</si>
  <si>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</si>
  <si>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</si>
  <si>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</si>
  <si>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</si>
  <si>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</si>
  <si>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</si>
  <si>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</si>
  <si>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</si>
  <si>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</si>
  <si>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</si>
  <si>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</si>
  <si>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</si>
  <si>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</si>
  <si>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</si>
  <si>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</si>
  <si>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</si>
  <si>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</si>
  <si>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</si>
  <si>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</si>
  <si>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</si>
  <si>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</si>
  <si>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</si>
  <si>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</si>
  <si>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</si>
  <si>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</si>
  <si>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</si>
  <si>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</si>
  <si>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</si>
  <si>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</si>
  <si>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Бахарев О.В.</t>
  </si>
  <si>
    <t>22:18</t>
  </si>
  <si>
    <t>Правый</t>
  </si>
  <si>
    <t xml:space="preserve">Выраженный кальциноз устья и тела ствола ЛКА. Стеноз устья 40%, стеноз дист/3 40%.  </t>
  </si>
  <si>
    <t xml:space="preserve">выраженный кальциноз проксимального, среднего и дистального сегментов со стенозами проксимального сегмента 50%, на границе проксимального и среднего сегмента стеноз 75%, стеноз среднего сегмента 70%, неровность контуров  дистального сегмента. Антеградный кровоток TIMI III.  </t>
  </si>
  <si>
    <t>стеноз проксимального сегмента 70%, субтотальный нестабильный стеноз среднего сегмента, на границе среднего и дистального сегментат стеноз 80%, стеноз проксимальной трети ЗБВ 40%.  Антеградный кровоток TIMI I. Коллатеральный кровток из СВ ПНА с ретроградным контрастированием ЗБВ и ЗМЖВ.</t>
  </si>
  <si>
    <t>С учётом клинических данных совместно с деж.кардиологом Мусинова И.С. принято решение  о целесообразности реваскуляризации ПКА.</t>
  </si>
  <si>
    <t>ниже устья ВТК хроническая окклюзия дистального сегмента ОА. Антеградный кровоток по ВТК TIMI III.</t>
  </si>
  <si>
    <t>1. Контроль места пункции, повязка  на руке 6ч. 2) Консультация кардиохирруга.</t>
  </si>
  <si>
    <t>200 ml</t>
  </si>
  <si>
    <t>Устье ПКА катетеризировано проводниковым катетером Launcher JR 4.0 6Fr. Коронарные проводники Intuition  заведены в дистальный сегмент ЗМЖВ и ЗБВ.  БК Sprinter Legend 2.5-15 выполнена предилатация субтотального стеноза. С целью поддержки гайл-катетера и успешного оптимального позиционирования стентов использован проводниковый extension катетер - Telescope. В зону 80% стеноза ПКА имплантирован DES Resolute Integrity 3,0-26 mm, давлением 14 атм. В зону среднего сегмента  имплантирован DES Resolute Integrity 3,5-38 mm, давлением 14 атм. Постдилатация стентов среднего сегмента  БК NC Euphora 3.5-15 мм. В зону проксимального сегмента с покрытием 70% стеноза  имплантирован DES Resolute Integrity 4,0-18 mm, давлением 14 атм.  На контрольных съёмках ангиографический результат удовлетворительный, признаков краевых диссекций, тромбоза  ПКА нет. Антеградный кровоток по  ПКА полностью восстановлен  TIMI III.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</si>
</sst>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10" fillId="0" borderId="3" xfId="0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4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22" zoomScaleNormal="100" zoomScaleSheetLayoutView="100" zoomScalePageLayoutView="90" workbookViewId="0">
      <selection activeCell="M31" sqref="M3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278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44674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0.35416666666666669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0.3611111111111111</v>
      </c>
      <c r="C10" s="61"/>
      <c r="D10" s="116" t="s">
        <v>237</v>
      </c>
      <c r="E10" s="112"/>
      <c r="F10" s="112"/>
      <c r="G10" s="29" t="s">
        <v>208</v>
      </c>
      <c r="H10" s="31"/>
    </row>
    <row r="11" spans="1:8" ht="18" thickTop="1" thickBot="1">
      <c r="A11" s="106" t="s">
        <v>257</v>
      </c>
      <c r="B11" s="107" t="s">
        <v>444</v>
      </c>
      <c r="C11" s="62"/>
      <c r="D11" s="116" t="s">
        <v>234</v>
      </c>
      <c r="E11" s="112"/>
      <c r="F11" s="112"/>
      <c r="G11" s="29" t="s">
        <v>331</v>
      </c>
      <c r="H11" s="31"/>
    </row>
    <row r="12" spans="1:8" ht="16.5" thickTop="1">
      <c r="A12" s="97" t="s">
        <v>8</v>
      </c>
      <c r="B12" s="98">
        <v>17984</v>
      </c>
      <c r="C12" s="63"/>
      <c r="D12" s="116" t="s">
        <v>374</v>
      </c>
      <c r="E12" s="112"/>
      <c r="F12" s="112"/>
      <c r="G12" s="29" t="s">
        <v>242</v>
      </c>
      <c r="H12" s="31"/>
    </row>
    <row r="13" spans="1:8" ht="15.75">
      <c r="A13" s="20" t="s">
        <v>10</v>
      </c>
      <c r="B13" s="35">
        <f>DATEDIF(B12,B8,"y")</f>
        <v>73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6116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389</v>
      </c>
      <c r="C16" s="18"/>
      <c r="D16" s="41"/>
      <c r="E16" s="41"/>
      <c r="F16" s="41"/>
      <c r="G16" s="159" t="s">
        <v>445</v>
      </c>
      <c r="H16" s="117">
        <v>1965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446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7" t="s">
        <v>447</v>
      </c>
      <c r="C20" s="207"/>
      <c r="D20" s="207"/>
      <c r="E20" s="207"/>
      <c r="F20" s="207"/>
      <c r="G20" s="207"/>
      <c r="H20" s="208"/>
    </row>
    <row r="21" spans="1:8">
      <c r="A21" s="66"/>
      <c r="B21" s="209"/>
      <c r="C21" s="209"/>
      <c r="D21" s="209"/>
      <c r="E21" s="209"/>
      <c r="F21" s="209"/>
      <c r="G21" s="209"/>
      <c r="H21" s="210"/>
    </row>
    <row r="22" spans="1:8" ht="15.6" customHeight="1">
      <c r="A22" s="67" t="s">
        <v>336</v>
      </c>
      <c r="B22" s="211" t="s">
        <v>448</v>
      </c>
      <c r="C22" s="211"/>
      <c r="D22" s="211"/>
      <c r="E22" s="211"/>
      <c r="F22" s="211"/>
      <c r="G22" s="211"/>
      <c r="H22" s="212"/>
    </row>
    <row r="23" spans="1:8" ht="14.45" customHeight="1">
      <c r="A23" s="43"/>
      <c r="B23" s="213"/>
      <c r="C23" s="213"/>
      <c r="D23" s="213"/>
      <c r="E23" s="213"/>
      <c r="F23" s="213"/>
      <c r="G23" s="213"/>
      <c r="H23" s="214"/>
    </row>
    <row r="24" spans="1:8" ht="14.45" customHeight="1">
      <c r="A24" s="68"/>
      <c r="B24" s="213"/>
      <c r="C24" s="213"/>
      <c r="D24" s="213"/>
      <c r="E24" s="213"/>
      <c r="F24" s="213"/>
      <c r="G24" s="213"/>
      <c r="H24" s="214"/>
    </row>
    <row r="25" spans="1:8" ht="14.45" customHeight="1">
      <c r="A25" s="43"/>
      <c r="B25" s="213"/>
      <c r="C25" s="213"/>
      <c r="D25" s="213"/>
      <c r="E25" s="213"/>
      <c r="F25" s="213"/>
      <c r="G25" s="213"/>
      <c r="H25" s="214"/>
    </row>
    <row r="26" spans="1:8" ht="14.45" customHeight="1">
      <c r="A26" s="45"/>
      <c r="B26" s="215"/>
      <c r="C26" s="215"/>
      <c r="D26" s="215"/>
      <c r="E26" s="215"/>
      <c r="F26" s="215"/>
      <c r="G26" s="215"/>
      <c r="H26" s="216"/>
    </row>
    <row r="27" spans="1:8" ht="14.45" customHeight="1">
      <c r="A27" s="67" t="s">
        <v>337</v>
      </c>
      <c r="B27" s="211" t="s">
        <v>451</v>
      </c>
      <c r="C27" s="211"/>
      <c r="D27" s="211"/>
      <c r="E27" s="211"/>
      <c r="F27" s="211"/>
      <c r="G27" s="211"/>
      <c r="H27" s="212"/>
    </row>
    <row r="28" spans="1:8" ht="15.6" customHeight="1">
      <c r="A28" s="43"/>
      <c r="B28" s="213"/>
      <c r="C28" s="213"/>
      <c r="D28" s="213"/>
      <c r="E28" s="213"/>
      <c r="F28" s="213"/>
      <c r="G28" s="213"/>
      <c r="H28" s="214"/>
    </row>
    <row r="29" spans="1:8" ht="14.45" customHeight="1">
      <c r="A29" s="43"/>
      <c r="B29" s="213"/>
      <c r="C29" s="213"/>
      <c r="D29" s="213"/>
      <c r="E29" s="213"/>
      <c r="F29" s="213"/>
      <c r="G29" s="213"/>
      <c r="H29" s="214"/>
    </row>
    <row r="30" spans="1:8" ht="14.45" customHeight="1">
      <c r="A30" s="37"/>
      <c r="B30" s="213"/>
      <c r="C30" s="213"/>
      <c r="D30" s="213"/>
      <c r="E30" s="213"/>
      <c r="F30" s="213"/>
      <c r="G30" s="213"/>
      <c r="H30" s="214"/>
    </row>
    <row r="31" spans="1:8" ht="14.45" customHeight="1">
      <c r="A31" s="38"/>
      <c r="B31" s="215"/>
      <c r="C31" s="215"/>
      <c r="D31" s="215"/>
      <c r="E31" s="215"/>
      <c r="F31" s="215"/>
      <c r="G31" s="215"/>
      <c r="H31" s="216"/>
    </row>
    <row r="32" spans="1:8" ht="14.45" customHeight="1">
      <c r="A32" s="67" t="s">
        <v>338</v>
      </c>
      <c r="B32" s="211" t="s">
        <v>449</v>
      </c>
      <c r="C32" s="211"/>
      <c r="D32" s="211"/>
      <c r="E32" s="211"/>
      <c r="F32" s="211"/>
      <c r="G32" s="211"/>
      <c r="H32" s="212"/>
    </row>
    <row r="33" spans="1:8" ht="14.45" customHeight="1">
      <c r="A33" s="43"/>
      <c r="B33" s="213"/>
      <c r="C33" s="213"/>
      <c r="D33" s="213"/>
      <c r="E33" s="213"/>
      <c r="F33" s="213"/>
      <c r="G33" s="213"/>
      <c r="H33" s="214"/>
    </row>
    <row r="34" spans="1:8" ht="15.6" customHeight="1">
      <c r="A34" s="43"/>
      <c r="B34" s="213"/>
      <c r="C34" s="213"/>
      <c r="D34" s="213"/>
      <c r="E34" s="213"/>
      <c r="F34" s="213"/>
      <c r="G34" s="213"/>
      <c r="H34" s="214"/>
    </row>
    <row r="35" spans="1:8" ht="14.45" customHeight="1">
      <c r="A35" s="43"/>
      <c r="B35" s="213"/>
      <c r="C35" s="213"/>
      <c r="D35" s="213"/>
      <c r="E35" s="213"/>
      <c r="F35" s="213"/>
      <c r="G35" s="213"/>
      <c r="H35" s="214"/>
    </row>
    <row r="36" spans="1:8" ht="15.6" customHeight="1">
      <c r="A36" s="151"/>
      <c r="B36" s="213"/>
      <c r="C36" s="213"/>
      <c r="D36" s="213"/>
      <c r="E36" s="213"/>
      <c r="F36" s="213"/>
      <c r="G36" s="213"/>
      <c r="H36" s="214"/>
    </row>
    <row r="37" spans="1:8" ht="14.45" customHeight="1">
      <c r="A37" s="43"/>
      <c r="B37" s="146"/>
      <c r="C37" s="18"/>
      <c r="D37" s="201" t="str">
        <f>IF($A$6=Вмешательства!$D$3,Вмешательства!$N$2,"")</f>
        <v/>
      </c>
      <c r="E37" s="201"/>
      <c r="F37" s="147"/>
      <c r="G37" s="147"/>
      <c r="H37" s="152"/>
    </row>
    <row r="38" spans="1:8" ht="14.45" customHeight="1">
      <c r="A38" s="43"/>
      <c r="B38" s="146"/>
      <c r="C38" s="153"/>
      <c r="D38" s="202"/>
      <c r="E38" s="202"/>
      <c r="F38" s="202"/>
      <c r="G38" s="202"/>
      <c r="H38" s="203"/>
    </row>
    <row r="39" spans="1:8" ht="14.45" customHeight="1">
      <c r="A39" s="40"/>
      <c r="B39" s="147"/>
      <c r="C39" s="153"/>
      <c r="D39" s="202"/>
      <c r="E39" s="202"/>
      <c r="F39" s="202"/>
      <c r="G39" s="202"/>
      <c r="H39" s="203"/>
    </row>
    <row r="40" spans="1:8" ht="14.45" customHeight="1">
      <c r="A40" s="40"/>
      <c r="B40" s="147"/>
      <c r="C40" s="153"/>
      <c r="D40" s="202"/>
      <c r="E40" s="202"/>
      <c r="F40" s="202"/>
      <c r="G40" s="202"/>
      <c r="H40" s="203"/>
    </row>
    <row r="41" spans="1:8" ht="14.45" customHeight="1">
      <c r="A41" s="40"/>
      <c r="B41" s="147"/>
      <c r="C41" s="153"/>
      <c r="D41" s="202"/>
      <c r="E41" s="202"/>
      <c r="F41" s="202"/>
      <c r="G41" s="202"/>
      <c r="H41" s="203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8" t="s">
        <v>450</v>
      </c>
      <c r="E43" s="199"/>
      <c r="F43" s="199"/>
      <c r="G43" s="199"/>
      <c r="H43" s="200"/>
    </row>
    <row r="44" spans="1:8" ht="14.45" customHeight="1">
      <c r="A44" s="40"/>
      <c r="B44" s="147"/>
      <c r="C44" s="155"/>
      <c r="D44" s="199"/>
      <c r="E44" s="199"/>
      <c r="F44" s="199"/>
      <c r="G44" s="199"/>
      <c r="H44" s="200"/>
    </row>
    <row r="45" spans="1:8" ht="14.45" customHeight="1">
      <c r="A45" s="40"/>
      <c r="B45" s="147"/>
      <c r="C45" s="155"/>
      <c r="D45" s="199"/>
      <c r="E45" s="199"/>
      <c r="F45" s="199"/>
      <c r="G45" s="199"/>
      <c r="H45" s="200"/>
    </row>
    <row r="46" spans="1:8">
      <c r="A46" s="40"/>
      <c r="B46" s="147"/>
      <c r="C46" s="155"/>
      <c r="D46" s="199"/>
      <c r="E46" s="199"/>
      <c r="F46" s="199"/>
      <c r="G46" s="199"/>
      <c r="H46" s="200"/>
    </row>
    <row r="47" spans="1:8">
      <c r="A47" s="43"/>
      <c r="B47" s="18"/>
      <c r="C47" s="155"/>
      <c r="D47" s="199"/>
      <c r="E47" s="199"/>
      <c r="F47" s="199"/>
      <c r="G47" s="199"/>
      <c r="H47" s="200"/>
    </row>
    <row r="48" spans="1:8">
      <c r="A48" s="43"/>
      <c r="B48" s="18"/>
      <c r="C48" s="155"/>
      <c r="D48" s="199"/>
      <c r="E48" s="199"/>
      <c r="F48" s="199"/>
      <c r="G48" s="199"/>
      <c r="H48" s="200"/>
    </row>
    <row r="49" spans="1:13">
      <c r="A49" s="45"/>
      <c r="B49" s="36"/>
      <c r="C49" s="156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10" zoomScaleNormal="100" zoomScaleSheetLayoutView="100" zoomScalePageLayoutView="90" workbookViewId="0">
      <selection activeCell="I32" sqref="I3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8" t="s">
        <v>273</v>
      </c>
      <c r="B6" s="219"/>
      <c r="C6" s="219"/>
      <c r="D6" s="219"/>
      <c r="E6" s="219"/>
      <c r="F6" s="219"/>
      <c r="G6" s="219"/>
      <c r="H6" s="220"/>
    </row>
    <row r="7" spans="1:8" ht="21.6" customHeight="1">
      <c r="A7" s="218"/>
      <c r="B7" s="219"/>
      <c r="C7" s="219"/>
      <c r="D7" s="219"/>
      <c r="E7" s="219"/>
      <c r="F7" s="219"/>
      <c r="G7" s="219"/>
      <c r="H7" s="220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7" t="s">
        <v>281</v>
      </c>
      <c r="D8" s="217"/>
      <c r="E8" s="217"/>
      <c r="F8" s="83">
        <v>3</v>
      </c>
      <c r="G8" s="145" t="s">
        <v>384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21167</v>
      </c>
      <c r="B9" s="18"/>
      <c r="C9" s="221"/>
      <c r="D9" s="221"/>
      <c r="E9" s="221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45</v>
      </c>
      <c r="B10" s="18"/>
      <c r="C10" s="221"/>
      <c r="D10" s="221"/>
      <c r="E10" s="221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44674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0.3611111111111111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0.41666666666666669</v>
      </c>
      <c r="C14" s="63"/>
      <c r="D14" s="116" t="s">
        <v>237</v>
      </c>
      <c r="E14" s="112"/>
      <c r="F14" s="112"/>
      <c r="G14" s="96" t="str">
        <f>КАГ!G10</f>
        <v>Александрова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Бахарев О.В.</v>
      </c>
      <c r="C15" s="18"/>
      <c r="D15" s="116" t="s">
        <v>234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17984</v>
      </c>
      <c r="C16" s="18"/>
      <c r="D16" s="116" t="s">
        <v>374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73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6116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22:18</v>
      </c>
      <c r="H20" s="118">
        <f>КАГ!H16</f>
        <v>1965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4" t="s">
        <v>454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7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7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7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7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7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7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7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7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198" t="s">
        <v>452</v>
      </c>
      <c r="E40" s="222"/>
      <c r="F40" s="222"/>
      <c r="G40" s="222"/>
      <c r="H40" s="223"/>
    </row>
    <row r="41" spans="1:8" ht="14.45" customHeight="1">
      <c r="A41" s="37"/>
      <c r="B41" s="33"/>
      <c r="C41" s="148"/>
      <c r="D41" s="222"/>
      <c r="E41" s="222"/>
      <c r="F41" s="222"/>
      <c r="G41" s="222"/>
      <c r="H41" s="223"/>
    </row>
    <row r="42" spans="1:8" ht="14.45" customHeight="1">
      <c r="A42" s="37"/>
      <c r="B42" s="33"/>
      <c r="C42" s="148"/>
      <c r="D42" s="222"/>
      <c r="E42" s="222"/>
      <c r="F42" s="222"/>
      <c r="G42" s="222"/>
      <c r="H42" s="223"/>
    </row>
    <row r="43" spans="1:8" ht="14.45" customHeight="1">
      <c r="A43" s="37"/>
      <c r="B43" s="33"/>
      <c r="C43" s="148"/>
      <c r="D43" s="222"/>
      <c r="E43" s="222"/>
      <c r="F43" s="222"/>
      <c r="G43" s="222"/>
      <c r="H43" s="223"/>
    </row>
    <row r="44" spans="1:8" ht="14.45" customHeight="1">
      <c r="A44" s="37"/>
      <c r="B44" s="33"/>
      <c r="C44" s="148"/>
      <c r="D44" s="222"/>
      <c r="E44" s="222"/>
      <c r="F44" s="222"/>
      <c r="G44" s="222"/>
      <c r="H44" s="223"/>
    </row>
    <row r="45" spans="1:8" ht="14.45" customHeight="1">
      <c r="A45" s="37"/>
      <c r="B45" s="33"/>
      <c r="C45" s="148"/>
      <c r="D45" s="222"/>
      <c r="E45" s="222"/>
      <c r="F45" s="222"/>
      <c r="G45" s="222"/>
      <c r="H45" s="223"/>
    </row>
    <row r="46" spans="1:8" ht="14.45" customHeight="1">
      <c r="A46" s="37"/>
      <c r="B46" s="33"/>
      <c r="C46" s="148"/>
      <c r="D46" s="222"/>
      <c r="E46" s="222"/>
      <c r="F46" s="222"/>
      <c r="G46" s="222"/>
      <c r="H46" s="223"/>
    </row>
    <row r="47" spans="1:8" ht="14.45" customHeight="1">
      <c r="A47" s="43"/>
      <c r="B47" s="18"/>
      <c r="C47" s="148"/>
      <c r="D47" s="222"/>
      <c r="E47" s="222"/>
      <c r="F47" s="222"/>
      <c r="G47" s="222"/>
      <c r="H47" s="223"/>
    </row>
    <row r="48" spans="1:8" ht="14.45" customHeight="1">
      <c r="A48" s="43"/>
      <c r="B48" s="18"/>
      <c r="C48" s="148"/>
      <c r="D48" s="222"/>
      <c r="E48" s="222"/>
      <c r="F48" s="222"/>
      <c r="G48" s="222"/>
      <c r="H48" s="223"/>
    </row>
    <row r="49" spans="1:8" ht="14.45" customHeight="1">
      <c r="A49" s="43"/>
      <c r="B49" s="18"/>
      <c r="C49" s="148"/>
      <c r="D49" s="222"/>
      <c r="E49" s="222"/>
      <c r="F49" s="222"/>
      <c r="G49" s="222"/>
      <c r="H49" s="223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453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6" sqref="G16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44674</v>
      </c>
      <c r="C2" s="190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Бахарев О.В.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17984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73</v>
      </c>
    </row>
    <row r="7" spans="1:4">
      <c r="A7" s="43"/>
      <c r="B7" s="18"/>
      <c r="C7" s="124" t="s">
        <v>12</v>
      </c>
      <c r="D7" s="126">
        <f>КАГ!$B$14</f>
        <v>6116</v>
      </c>
    </row>
    <row r="8" spans="1:4">
      <c r="A8" s="127" t="str">
        <f>ЧКВ!$A$9</f>
        <v>Код модели: 21167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45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44674</v>
      </c>
    </row>
    <row r="11" spans="1:4">
      <c r="A11" s="32"/>
      <c r="B11" s="136"/>
      <c r="C11" s="136"/>
      <c r="D11" s="137"/>
    </row>
    <row r="12" spans="1:4" ht="18.75" customHeight="1">
      <c r="A12" s="171" t="s">
        <v>416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413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411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Extension катетер</v>
      </c>
      <c r="B15" s="193" t="s">
        <v>431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404</v>
      </c>
      <c r="C16" s="168" t="s">
        <v>173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404</v>
      </c>
      <c r="C17" s="168" t="s">
        <v>181</v>
      </c>
      <c r="D17" s="177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404</v>
      </c>
      <c r="C18" s="168" t="s">
        <v>182</v>
      </c>
      <c r="D18" s="177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9" s="193" t="s">
        <v>403</v>
      </c>
      <c r="C19" s="168"/>
      <c r="D19" s="177">
        <v>2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0" s="194" t="s">
        <v>382</v>
      </c>
      <c r="C20" s="168" t="s">
        <v>112</v>
      </c>
      <c r="D20" s="177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1" s="193" t="s">
        <v>394</v>
      </c>
      <c r="C21" s="168" t="s">
        <v>105</v>
      </c>
      <c r="D21" s="178">
        <v>1</v>
      </c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418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opLeftCell="A21" zoomScaleNormal="100" workbookViewId="0">
      <selection activeCell="D37" sqref="D3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0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Telescope ™ II 6F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Intuition</v>
      </c>
      <c r="Y2" s="139" t="str">
        <f>IFERROR(INDEX(Расходка[Наименование расходного материала],MATCH(Расходка[№],Поиск_расходки[Индекс8],0)),"")</f>
        <v>NC Euphora</v>
      </c>
      <c r="Z2" s="139" t="str">
        <f>IFERROR(INDEX(Расходка[Наименование расходного материала],MATCH(Расходка[№],Поиск_расходки[Индекс9],0)),"")</f>
        <v>Sprinter Legend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0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/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1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/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0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/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0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/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1</v>
      </c>
      <c r="M7" s="140">
        <f>IF(ISNUMBER(SEARCH('Карта учёта'!$B$21,Расходка[Наименование расходного материала])),MAX($M$1:M6)+1,0)</f>
        <v>0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/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0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/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0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/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0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/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/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0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/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0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/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0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/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440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0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/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423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0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/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402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0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t="s">
        <v>430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0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115</v>
      </c>
    </row>
    <row r="19" spans="1:33">
      <c r="A19">
        <v>18</v>
      </c>
      <c r="B19" t="s">
        <v>3</v>
      </c>
      <c r="C19" s="1" t="s">
        <v>403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</v>
      </c>
      <c r="L19" s="140">
        <f>IF(ISNUMBER(SEARCH('Карта учёта'!$B$20,Расходка[Наименование расходного материала])),MAX($L$1:L18)+1,0)</f>
        <v>0</v>
      </c>
      <c r="M19" s="140">
        <f>IF(ISNUMBER(SEARCH('Карта учёта'!$B$21,Расходка[Наименование расходного материала])),MAX($M$1:M18)+1,0)</f>
        <v>0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63" t="s">
        <v>404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1</v>
      </c>
      <c r="J20" s="140">
        <f>IF(ISNUMBER(SEARCH('Карта учёта'!$B$18,Расходка[Наименование расходного материала])),MAX($J$1:J19)+1,0)</f>
        <v>1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0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117</v>
      </c>
    </row>
    <row r="21" spans="1:33">
      <c r="A21">
        <v>20</v>
      </c>
      <c r="B21" t="s">
        <v>6</v>
      </c>
      <c r="C21" s="197" t="s">
        <v>434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118</v>
      </c>
    </row>
    <row r="22" spans="1:33">
      <c r="A22">
        <v>21</v>
      </c>
      <c r="B22" t="s">
        <v>6</v>
      </c>
      <c r="C22" s="197" t="s">
        <v>433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0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119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0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120</v>
      </c>
    </row>
    <row r="24" spans="1:33">
      <c r="A24">
        <v>23</v>
      </c>
      <c r="B24" t="s">
        <v>123</v>
      </c>
      <c r="C24" s="1" t="s">
        <v>405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0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121</v>
      </c>
    </row>
    <row r="25" spans="1:33">
      <c r="A25">
        <v>24</v>
      </c>
      <c r="B25" t="s">
        <v>123</v>
      </c>
      <c r="C25" s="1" t="s">
        <v>431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1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0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406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0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/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407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0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408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0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424</v>
      </c>
    </row>
    <row r="29" spans="1:33">
      <c r="A29">
        <v>28</v>
      </c>
      <c r="B29" t="s">
        <v>4</v>
      </c>
      <c r="C29" t="s">
        <v>409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0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435</v>
      </c>
    </row>
    <row r="30" spans="1:33">
      <c r="A30">
        <v>29</v>
      </c>
      <c r="B30" t="s">
        <v>4</v>
      </c>
      <c r="C30" t="s">
        <v>415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0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162</v>
      </c>
    </row>
    <row r="31" spans="1:33">
      <c r="A31">
        <v>30</v>
      </c>
      <c r="B31" t="s">
        <v>4</v>
      </c>
      <c r="C31" t="s">
        <v>410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165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1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0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167</v>
      </c>
    </row>
    <row r="33" spans="1:33">
      <c r="A33">
        <v>32</v>
      </c>
      <c r="B33" t="s">
        <v>4</v>
      </c>
      <c r="C33" t="s">
        <v>422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0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438</v>
      </c>
    </row>
    <row r="34" spans="1:33">
      <c r="A34">
        <v>33</v>
      </c>
      <c r="B34" t="s">
        <v>4</v>
      </c>
      <c r="C34" t="s">
        <v>421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0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166</v>
      </c>
    </row>
    <row r="35" spans="1:33">
      <c r="A35">
        <v>34</v>
      </c>
      <c r="B35" t="s">
        <v>371</v>
      </c>
      <c r="C35" s="1" t="s">
        <v>412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0</v>
      </c>
      <c r="M35" s="142">
        <f>IF(ISNUMBER(SEARCH('Карта учёта'!$B$21,Расходка[Наименование расходного материала])),MAX($M$1:M34)+1,0)</f>
        <v>0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439</v>
      </c>
    </row>
    <row r="36" spans="1:33">
      <c r="A36">
        <v>35</v>
      </c>
      <c r="B36" t="s">
        <v>381</v>
      </c>
      <c r="C36" t="s">
        <v>413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0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/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169</v>
      </c>
    </row>
    <row r="37" spans="1:33">
      <c r="A37">
        <v>36</v>
      </c>
      <c r="B37" t="s">
        <v>383</v>
      </c>
      <c r="C37" s="1" t="s">
        <v>414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0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170</v>
      </c>
    </row>
    <row r="38" spans="1:33">
      <c r="A38">
        <v>37</v>
      </c>
      <c r="B38" t="s">
        <v>271</v>
      </c>
      <c r="C38" s="1" t="s">
        <v>419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0</v>
      </c>
      <c r="M38" s="142">
        <f>IF(ISNUMBER(SEARCH('Карта учёта'!$B$21,Расходка[Наименование расходного материала])),MAX($M$1:M37)+1,0)</f>
        <v>0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425</v>
      </c>
    </row>
    <row r="39" spans="1:33">
      <c r="C39" s="1"/>
      <c r="AF39" s="4" t="s">
        <v>6</v>
      </c>
      <c r="AG39" s="4" t="s">
        <v>426</v>
      </c>
    </row>
    <row r="40" spans="1:33">
      <c r="AF40" s="4" t="s">
        <v>6</v>
      </c>
      <c r="AG40" s="4" t="s">
        <v>427</v>
      </c>
    </row>
    <row r="41" spans="1:33">
      <c r="AF41" s="4" t="s">
        <v>6</v>
      </c>
      <c r="AG41" s="4" t="s">
        <v>441</v>
      </c>
    </row>
    <row r="42" spans="1:33">
      <c r="AF42" s="4" t="s">
        <v>6</v>
      </c>
      <c r="AG42" s="4" t="s">
        <v>428</v>
      </c>
    </row>
    <row r="43" spans="1:33">
      <c r="AF43" s="4" t="s">
        <v>6</v>
      </c>
      <c r="AG43" s="4" t="s">
        <v>442</v>
      </c>
    </row>
    <row r="44" spans="1:33">
      <c r="AF44" s="4" t="s">
        <v>6</v>
      </c>
      <c r="AG44" s="4" t="s">
        <v>177</v>
      </c>
    </row>
    <row r="45" spans="1:33">
      <c r="AF45" s="4" t="s">
        <v>6</v>
      </c>
      <c r="AG45" s="4" t="s">
        <v>171</v>
      </c>
    </row>
    <row r="46" spans="1:33">
      <c r="AF46" s="4" t="s">
        <v>6</v>
      </c>
      <c r="AG46" s="4" t="s">
        <v>172</v>
      </c>
    </row>
    <row r="47" spans="1:33">
      <c r="AF47" s="4" t="s">
        <v>6</v>
      </c>
      <c r="AG47" s="4" t="s">
        <v>173</v>
      </c>
    </row>
    <row r="48" spans="1:33">
      <c r="C48" s="1"/>
      <c r="AF48" s="4" t="s">
        <v>6</v>
      </c>
      <c r="AG48" s="4" t="s">
        <v>174</v>
      </c>
    </row>
    <row r="49" spans="32:33">
      <c r="AF49" s="4" t="s">
        <v>6</v>
      </c>
      <c r="AG49" s="4" t="s">
        <v>436</v>
      </c>
    </row>
    <row r="50" spans="32:33">
      <c r="AF50" s="4" t="s">
        <v>6</v>
      </c>
      <c r="AG50" s="4" t="s">
        <v>175</v>
      </c>
    </row>
    <row r="51" spans="32:33">
      <c r="AF51" s="4" t="s">
        <v>6</v>
      </c>
      <c r="AG51" s="4" t="s">
        <v>176</v>
      </c>
    </row>
    <row r="52" spans="32:33">
      <c r="AF52" s="4" t="s">
        <v>6</v>
      </c>
      <c r="AG52" s="4" t="s">
        <v>189</v>
      </c>
    </row>
    <row r="53" spans="32:33">
      <c r="AF53" s="4" t="s">
        <v>6</v>
      </c>
      <c r="AG53" s="4" t="s">
        <v>111</v>
      </c>
    </row>
    <row r="54" spans="32:33">
      <c r="AF54" s="4" t="s">
        <v>6</v>
      </c>
      <c r="AG54" s="4" t="s">
        <v>163</v>
      </c>
    </row>
    <row r="55" spans="32:33">
      <c r="AF55" s="4" t="s">
        <v>6</v>
      </c>
      <c r="AG55" s="4" t="s">
        <v>178</v>
      </c>
    </row>
    <row r="56" spans="32:33">
      <c r="AF56" s="4" t="s">
        <v>6</v>
      </c>
      <c r="AG56" s="4" t="s">
        <v>168</v>
      </c>
    </row>
    <row r="57" spans="32:33">
      <c r="AF57" s="4" t="s">
        <v>6</v>
      </c>
      <c r="AG57" s="4" t="s">
        <v>432</v>
      </c>
    </row>
    <row r="58" spans="32:33">
      <c r="AF58" s="4" t="s">
        <v>6</v>
      </c>
      <c r="AG58" s="4" t="s">
        <v>179</v>
      </c>
    </row>
    <row r="59" spans="32:33">
      <c r="AF59" s="4" t="s">
        <v>6</v>
      </c>
      <c r="AG59" s="4" t="s">
        <v>437</v>
      </c>
    </row>
    <row r="60" spans="32:33">
      <c r="AF60" s="4" t="s">
        <v>6</v>
      </c>
      <c r="AG60" s="4" t="s">
        <v>180</v>
      </c>
    </row>
    <row r="61" spans="32:33">
      <c r="AF61" s="4" t="s">
        <v>6</v>
      </c>
      <c r="AG61" s="4" t="s">
        <v>181</v>
      </c>
    </row>
    <row r="62" spans="32:33">
      <c r="AF62" s="4" t="s">
        <v>6</v>
      </c>
      <c r="AG62" s="4" t="s">
        <v>188</v>
      </c>
    </row>
    <row r="63" spans="32:33">
      <c r="AF63" s="4" t="s">
        <v>6</v>
      </c>
      <c r="AG63" s="4" t="s">
        <v>116</v>
      </c>
    </row>
    <row r="64" spans="32:33">
      <c r="AF64" s="4" t="s">
        <v>6</v>
      </c>
      <c r="AG64" s="4" t="s">
        <v>182</v>
      </c>
    </row>
    <row r="65" spans="32:33">
      <c r="AF65" s="4" t="s">
        <v>6</v>
      </c>
      <c r="AG65" s="4" t="s">
        <v>183</v>
      </c>
    </row>
    <row r="66" spans="32:33">
      <c r="AF66" s="4" t="s">
        <v>6</v>
      </c>
      <c r="AG66" s="4" t="s">
        <v>184</v>
      </c>
    </row>
    <row r="67" spans="32:33">
      <c r="AF67" s="4" t="s">
        <v>6</v>
      </c>
      <c r="AG67" s="4" t="s">
        <v>185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187</v>
      </c>
    </row>
    <row r="70" spans="32:33">
      <c r="AF70" s="4" t="s">
        <v>6</v>
      </c>
      <c r="AG70" s="4" t="s">
        <v>376</v>
      </c>
    </row>
    <row r="71" spans="32:33">
      <c r="AF71" s="4" t="s">
        <v>6</v>
      </c>
      <c r="AG71" s="4" t="s">
        <v>120</v>
      </c>
    </row>
    <row r="72" spans="32:33">
      <c r="AF72" s="4" t="s">
        <v>6</v>
      </c>
      <c r="AG72" s="4" t="s">
        <v>121</v>
      </c>
    </row>
    <row r="73" spans="32:33">
      <c r="AF73" s="4" t="s">
        <v>6</v>
      </c>
      <c r="AG73" s="4" t="s">
        <v>164</v>
      </c>
    </row>
    <row r="74" spans="32:33">
      <c r="AF74" s="4" t="s">
        <v>6</v>
      </c>
      <c r="AG74" s="4" t="s">
        <v>443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3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2022-04-23T07:08:53Z</cp:lastPrinted>
  <dcterms:created xsi:type="dcterms:W3CDTF">2015-06-05T18:19:34Z</dcterms:created>
  <dcterms:modified xsi:type="dcterms:W3CDTF">2022-04-30T18:50:16Z</dcterms:modified>
</cp:coreProperties>
</file>