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4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/>
  <c r="M22" i="1"/>
  <c r="O21" i="1"/>
  <c r="N21" i="1"/>
  <c r="N22" i="1" s="1"/>
  <c r="P23" i="1"/>
  <c r="J23" i="1"/>
  <c r="J24" i="1" s="1"/>
  <c r="L19" i="1"/>
  <c r="L20" i="1" s="1"/>
  <c r="F21" i="1"/>
  <c r="K28" i="1" l="1"/>
  <c r="G21" i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<sst xmlns="http://schemas.openxmlformats.org/spreadsheetml/2006/main" count="711" uniqueCount="457">
  <si>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</si>
  <si>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</si>
  <si>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</si>
  <si>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</si>
  <si>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</si>
  <si>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</si>
  <si>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</si>
  <si>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</si>
  <si>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</si>
  <si>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</si>
  <si>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</si>
  <si>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</si>
  <si>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</si>
  <si>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</si>
  <si>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</si>
  <si>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</si>
  <si>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</si>
  <si>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</si>
  <si>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</si>
  <si>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</si>
  <si>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</si>
  <si>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</si>
  <si>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</si>
  <si>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</si>
  <si>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</si>
  <si>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</si>
  <si>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</si>
  <si>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</si>
  <si>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</si>
  <si>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</si>
  <si>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</si>
  <si>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</si>
  <si>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</si>
  <si>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</si>
  <si>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</si>
  <si>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</si>
  <si>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</si>
  <si>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</si>
  <si>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</si>
  <si>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</si>
  <si>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</si>
  <si>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</si>
  <si>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</si>
  <si>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</si>
  <si>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</si>
  <si>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</si>
  <si>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</si>
  <si>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</si>
  <si>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</si>
  <si>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</si>
  <si>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</si>
  <si>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</si>
  <si>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</si>
  <si>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</si>
  <si>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</si>
  <si>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</si>
  <si>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</si>
  <si>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</si>
  <si>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</si>
  <si>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</si>
  <si>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</si>
  <si>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</si>
  <si>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</si>
  <si>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</si>
  <si>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</si>
  <si>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</si>
  <si>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</si>
  <si>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</si>
  <si>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</si>
  <si>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</si>
  <si>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</si>
  <si>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</si>
  <si>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</si>
  <si>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</si>
  <si>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</si>
  <si>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</si>
  <si>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</si>
  <si>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</si>
  <si>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</si>
  <si>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</si>
  <si>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</si>
  <si>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</si>
  <si>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</si>
  <si>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</si>
  <si>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</si>
  <si>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</si>
  <si>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</si>
  <si>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</si>
  <si>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</si>
  <si>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</si>
  <si>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</si>
  <si>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</si>
  <si>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</si>
  <si>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</si>
  <si>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</si>
  <si>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</si>
  <si>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</si>
  <si>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</si>
  <si>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</si>
  <si>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</si>
  <si>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</si>
  <si>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</si>
  <si>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</si>
  <si>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</si>
  <si>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</si>
  <si>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</si>
  <si>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</si>
  <si>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</si>
  <si>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</si>
  <si>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</si>
  <si>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</si>
  <si>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</si>
  <si>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</si>
  <si>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</si>
  <si>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</si>
  <si>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</si>
  <si>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</si>
  <si>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</si>
  <si>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</si>
  <si>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</si>
  <si>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</si>
  <si>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</si>
  <si>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</si>
  <si>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</si>
  <si>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</si>
  <si>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</si>
  <si>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</si>
  <si>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</si>
  <si>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</si>
  <si>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</si>
  <si>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</si>
  <si>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</si>
  <si>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</si>
  <si>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</si>
  <si>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</si>
  <si>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</si>
  <si>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</si>
  <si>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</si>
  <si>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</si>
  <si>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</si>
  <si>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</si>
  <si>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</si>
  <si>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</si>
  <si>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</si>
  <si>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</si>
  <si>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</si>
  <si>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</si>
  <si>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</si>
  <si>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</si>
  <si>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</si>
  <si>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</si>
  <si>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</si>
  <si>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</si>
  <si>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</si>
  <si>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</si>
  <si>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</si>
  <si>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</si>
  <si>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</si>
  <si>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</si>
  <si>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</si>
  <si>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</si>
  <si>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</si>
  <si>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</si>
  <si>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</si>
  <si>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</si>
  <si>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</si>
  <si>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</si>
  <si>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</si>
  <si>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</si>
  <si>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</si>
  <si>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</si>
  <si>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</si>
  <si>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</si>
  <si>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</si>
  <si>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</si>
  <si>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</si>
  <si>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</si>
  <si>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</si>
  <si>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</si>
  <si>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</si>
  <si>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</si>
  <si>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</si>
  <si>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</si>
  <si>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</si>
  <si>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</si>
  <si>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</si>
  <si>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</si>
  <si>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</si>
  <si>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</si>
  <si>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</si>
  <si>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</si>
  <si>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</si>
  <si>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</si>
  <si>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</si>
  <si>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</si>
  <si>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</si>
  <si>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</si>
  <si>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</si>
  <si>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</si>
  <si>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</si>
  <si>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</si>
  <si>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</si>
  <si>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</si>
  <si>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</si>
  <si>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</si>
  <si>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</si>
  <si>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</si>
  <si>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</si>
  <si>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</si>
  <si>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</si>
  <si>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</si>
  <si>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</si>
  <si>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</si>
  <si>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</si>
  <si>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</si>
  <si>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</si>
  <si>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</si>
  <si>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</si>
  <si>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</si>
  <si>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</si>
  <si>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</si>
  <si>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</si>
  <si>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</si>
  <si>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</si>
  <si>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</si>
  <si>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</si>
  <si>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</si>
  <si>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</si>
  <si>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</si>
  <si>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</si>
  <si>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</si>
  <si>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</si>
  <si>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</si>
  <si>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</si>
  <si>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</si>
  <si>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</si>
  <si>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</si>
  <si>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</si>
  <si>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</si>
  <si>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</si>
  <si>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</si>
  <si>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</si>
  <si>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</si>
  <si>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</si>
  <si>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</si>
  <si>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</si>
  <si>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</si>
  <si>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</si>
  <si>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</si>
  <si>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</si>
  <si>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</si>
  <si>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</si>
  <si>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</si>
  <si>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</si>
  <si>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</si>
  <si>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</si>
  <si>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</si>
  <si>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</si>
  <si>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</si>
  <si>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</si>
  <si>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</si>
  <si>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</si>
  <si>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</si>
  <si>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</si>
  <si>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</si>
  <si>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</si>
  <si>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</si>
  <si>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</si>
  <si>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</si>
  <si>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</si>
  <si>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</si>
  <si>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</si>
  <si>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</si>
  <si>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</si>
  <si>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</si>
  <si>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</si>
  <si>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</si>
  <si>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</si>
  <si>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</si>
  <si>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</si>
  <si>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</si>
  <si>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</si>
  <si>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</si>
  <si>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</si>
  <si>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</si>
  <si>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</si>
  <si>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</si>
  <si>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</si>
  <si>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</si>
  <si>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</si>
  <si>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</si>
  <si>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</si>
  <si>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</si>
  <si>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</si>
  <si>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</si>
  <si>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</si>
  <si>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</si>
  <si>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</si>
  <si>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</si>
  <si>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</si>
  <si>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</si>
  <si>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</si>
  <si>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</si>
  <si>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</si>
  <si>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</si>
  <si>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</si>
  <si>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</si>
  <si>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</si>
  <si>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</si>
  <si>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</si>
  <si>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</si>
  <si>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</si>
  <si>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</si>
  <si>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</si>
  <si>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</si>
  <si>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</si>
  <si>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</si>
  <si>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</si>
  <si>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</si>
  <si>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</si>
  <si>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</si>
  <si>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</si>
  <si>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</si>
  <si>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</si>
  <si>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</si>
  <si>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</si>
  <si>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</si>
  <si>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</si>
  <si>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</si>
  <si>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</si>
  <si>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</si>
  <si>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</si>
  <si>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</si>
  <si>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</si>
  <si>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</si>
  <si>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</si>
  <si>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</si>
  <si>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</si>
  <si>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</si>
  <si>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</si>
  <si>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</si>
  <si>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</si>
  <si>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</si>
  <si>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</si>
  <si>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</si>
  <si>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</si>
  <si>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</si>
  <si>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</si>
  <si>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</si>
  <si>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</si>
  <si>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</si>
  <si>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</si>
  <si>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</si>
  <si>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</si>
  <si>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</si>
  <si>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</si>
  <si>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</si>
  <si>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</si>
  <si>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</si>
  <si>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</si>
  <si>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</si>
  <si>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</si>
  <si>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</si>
  <si>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</si>
  <si>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</si>
  <si>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</si>
  <si>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</si>
  <si>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</si>
  <si>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</si>
  <si>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</si>
  <si>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</si>
  <si>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</si>
  <si>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</si>
  <si>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</si>
  <si>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</si>
  <si>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</si>
  <si>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</si>
  <si>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</si>
  <si>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</si>
  <si>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</si>
  <si>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</si>
  <si>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</si>
  <si>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</si>
  <si>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</si>
  <si>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</si>
  <si>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</si>
  <si>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</si>
  <si>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</si>
  <si>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</si>
  <si>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</si>
  <si>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</si>
  <si>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</si>
  <si>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</si>
  <si>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</si>
  <si>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</si>
  <si>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</si>
  <si>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</si>
  <si>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</si>
  <si>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</si>
  <si>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</si>
  <si>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</si>
  <si>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</si>
  <si>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</si>
  <si>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</si>
  <si>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</si>
  <si>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</si>
  <si>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</si>
  <si>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</si>
  <si>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</si>
  <si>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</si>
  <si>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</si>
  <si>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</si>
  <si>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</si>
  <si>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</si>
  <si>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</si>
  <si>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</si>
  <si>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</si>
  <si>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</si>
  <si>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</si>
  <si>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</si>
  <si>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</si>
  <si>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</si>
  <si>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</si>
  <si>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</si>
  <si>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</si>
  <si>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</si>
  <si>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</si>
  <si>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</si>
  <si>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</si>
  <si>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</si>
  <si>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</si>
  <si>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</si>
  <si>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</si>
  <si>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</si>
  <si>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</si>
  <si>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</si>
  <si>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</si>
  <si>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</si>
  <si>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</si>
  <si>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</si>
  <si>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</si>
  <si>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</si>
  <si>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</si>
  <si>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</si>
  <si>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</si>
  <si>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ОКС с ↑ ST</t>
  </si>
  <si>
    <t>Еремеев Г.Е.</t>
  </si>
  <si>
    <t>Правый</t>
  </si>
  <si>
    <t>09:18</t>
  </si>
  <si>
    <t>стеноз дист/3 50%.</t>
  </si>
  <si>
    <r>
      <t xml:space="preserve">тотальная окклюзия на уровне пркосимального сегмента, стенозы среднего сегмента до 50%. ДВ1,2 со стенозами устья и прокс/3 70%. Антеградный кровоток по ПНА TIMI 0, TTG3, Rentrop 1. </t>
    </r>
    <r>
      <rPr>
        <b/>
        <sz val="10"/>
        <color theme="1"/>
        <rFont val="Calibri"/>
        <family val="2"/>
        <charset val="204"/>
        <scheme val="minor"/>
      </rPr>
      <t>ИМА:</t>
    </r>
    <r>
      <rPr>
        <sz val="10"/>
        <color theme="1"/>
        <rFont val="Calibri"/>
        <family val="2"/>
        <charset val="204"/>
        <scheme val="minor"/>
      </rPr>
      <t xml:space="preserve"> стеноз пркос/3 до 50%. Антеградный кровоток TIMI III.</t>
    </r>
  </si>
  <si>
    <t>неровность контуровпркосимального сегмента. Антеградный кровоток  TIMI III.</t>
  </si>
  <si>
    <t>неровность контуров проксимального сегмента, стеноз среднего сегмента 75%, неровность контуров дистального сегмента.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</si>
  <si>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ПНА</t>
  </si>
  <si>
    <t>150 ml</t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</si>
  <si>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 ПНА выполнена аспирационным катетером Hunter 6F (получены мелкие фрагменты тромба) и БК Sprinter Legend 2.0-15.  В зону нестабильного стеноза пркосимального сегмента ПНА имплантирован DES Resolute Integrity 3,5-15 mm, давлением 14 атм. На контрольных съёмках ангиографический результат удовлетворительный, признаков краевых диссекций, тромбоза  ПНА нет. Антеградный кровоток по  ПНА восстановлен до TIMI III. Пациент в стабильном состоянии переводится в ПРИТ для дальнейшего наблюдения и лечения.</t>
  </si>
  <si>
    <t>1. Контроль места пункции, повязка  на руке 6ч. 2) При объективизации ишемии технически выполнимо стентирование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</si>
</sst>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7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K24" sqref="K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44685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0.74305555555555547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0.75</v>
      </c>
      <c r="C10" s="61"/>
      <c r="D10" s="115" t="s">
        <v>237</v>
      </c>
      <c r="E10" s="111"/>
      <c r="F10" s="111"/>
      <c r="G10" s="29" t="s">
        <v>342</v>
      </c>
      <c r="H10" s="31"/>
    </row>
    <row r="11" spans="1:8" ht="18" thickTop="1" thickBot="1">
      <c r="A11" s="105" t="s">
        <v>257</v>
      </c>
      <c r="B11" s="106" t="s">
        <v>446</v>
      </c>
      <c r="C11" s="62"/>
      <c r="D11" s="115" t="s">
        <v>234</v>
      </c>
      <c r="E11" s="111"/>
      <c r="F11" s="111"/>
      <c r="G11" s="29" t="s">
        <v>318</v>
      </c>
      <c r="H11" s="31"/>
    </row>
    <row r="12" spans="1:8" ht="16.5" thickTop="1">
      <c r="A12" s="96" t="s">
        <v>8</v>
      </c>
      <c r="B12" s="97">
        <v>17801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6736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8" t="s">
        <v>448</v>
      </c>
      <c r="H16" s="116">
        <v>948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447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449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450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451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452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0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5"/>
      <c r="C37" s="18"/>
      <c r="D37" s="201" t="str">
        <f>IF($A$6=Вмешательства!$D$3,Вмешательства!$N$2,"")</f>
        <v/>
      </c>
      <c r="E37" s="201"/>
      <c r="F37" s="146"/>
      <c r="G37" s="146"/>
      <c r="H37" s="151"/>
    </row>
    <row r="38" spans="1:8" ht="14.45" customHeight="1">
      <c r="A38" s="43"/>
      <c r="B38" s="145"/>
      <c r="C38" s="152"/>
      <c r="D38" s="202"/>
      <c r="E38" s="202"/>
      <c r="F38" s="202"/>
      <c r="G38" s="202"/>
      <c r="H38" s="203"/>
    </row>
    <row r="39" spans="1:8" ht="14.45" customHeight="1">
      <c r="A39" s="40"/>
      <c r="B39" s="146"/>
      <c r="C39" s="152"/>
      <c r="D39" s="202"/>
      <c r="E39" s="202"/>
      <c r="F39" s="202"/>
      <c r="G39" s="202"/>
      <c r="H39" s="203"/>
    </row>
    <row r="40" spans="1:8" ht="14.45" customHeight="1">
      <c r="A40" s="40"/>
      <c r="B40" s="146"/>
      <c r="C40" s="152"/>
      <c r="D40" s="202"/>
      <c r="E40" s="202"/>
      <c r="F40" s="202"/>
      <c r="G40" s="202"/>
      <c r="H40" s="203"/>
    </row>
    <row r="41" spans="1:8" ht="14.45" customHeight="1">
      <c r="A41" s="40"/>
      <c r="B41" s="146"/>
      <c r="C41" s="152"/>
      <c r="D41" s="202"/>
      <c r="E41" s="202"/>
      <c r="F41" s="202"/>
      <c r="G41" s="202"/>
      <c r="H41" s="203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198" t="s">
        <v>453</v>
      </c>
      <c r="E43" s="199"/>
      <c r="F43" s="199"/>
      <c r="G43" s="199"/>
      <c r="H43" s="200"/>
    </row>
    <row r="44" spans="1:8" ht="14.45" customHeight="1">
      <c r="A44" s="40"/>
      <c r="B44" s="146"/>
      <c r="C44" s="154"/>
      <c r="D44" s="199"/>
      <c r="E44" s="199"/>
      <c r="F44" s="199"/>
      <c r="G44" s="199"/>
      <c r="H44" s="200"/>
    </row>
    <row r="45" spans="1:8" ht="14.45" customHeight="1">
      <c r="A45" s="40"/>
      <c r="B45" s="146"/>
      <c r="C45" s="154"/>
      <c r="D45" s="199"/>
      <c r="E45" s="199"/>
      <c r="F45" s="199"/>
      <c r="G45" s="199"/>
      <c r="H45" s="200"/>
    </row>
    <row r="46" spans="1:8">
      <c r="A46" s="40"/>
      <c r="B46" s="146"/>
      <c r="C46" s="154"/>
      <c r="D46" s="199"/>
      <c r="E46" s="199"/>
      <c r="F46" s="199"/>
      <c r="G46" s="199"/>
      <c r="H46" s="200"/>
    </row>
    <row r="47" spans="1:8">
      <c r="A47" s="43"/>
      <c r="B47" s="18"/>
      <c r="C47" s="154"/>
      <c r="D47" s="199"/>
      <c r="E47" s="199"/>
      <c r="F47" s="199"/>
      <c r="G47" s="199"/>
      <c r="H47" s="200"/>
    </row>
    <row r="48" spans="1:8">
      <c r="A48" s="43"/>
      <c r="B48" s="18"/>
      <c r="C48" s="154"/>
      <c r="D48" s="199"/>
      <c r="E48" s="199"/>
      <c r="F48" s="199"/>
      <c r="G48" s="199"/>
      <c r="H48" s="200"/>
    </row>
    <row r="49" spans="1:13">
      <c r="A49" s="45"/>
      <c r="B49" s="36"/>
      <c r="C49" s="155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7"/>
      <c r="D10" s="217"/>
      <c r="E10" s="217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44685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0.75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0.78472222222222221</v>
      </c>
      <c r="C14" s="63"/>
      <c r="D14" s="115" t="s">
        <v>237</v>
      </c>
      <c r="E14" s="111"/>
      <c r="F14" s="111"/>
      <c r="G14" s="95" t="str">
        <f>КАГ!G10</f>
        <v>Синицина И.А.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Еремеев Г.Е.</v>
      </c>
      <c r="C15" s="18"/>
      <c r="D15" s="115" t="s">
        <v>234</v>
      </c>
      <c r="E15" s="111"/>
      <c r="F15" s="111"/>
      <c r="G15" s="95" t="str">
        <f>КАГ!G11</f>
        <v>Селезнёв С.А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17801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73</v>
      </c>
      <c r="C17" s="18"/>
      <c r="D17" s="115" t="s">
        <v>248</v>
      </c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6736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59" t="str">
        <f>КАГ!G16</f>
        <v>09:18</v>
      </c>
      <c r="H20" s="117">
        <f>КАГ!H16</f>
        <v>948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0.75305555555555548</v>
      </c>
    </row>
    <row r="23" spans="1:8" ht="14.45" customHeight="1">
      <c r="A23" s="223" t="s">
        <v>455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198" t="s">
        <v>456</v>
      </c>
      <c r="E40" s="221"/>
      <c r="F40" s="221"/>
      <c r="G40" s="221"/>
      <c r="H40" s="222"/>
    </row>
    <row r="41" spans="1:8" ht="14.45" customHeight="1">
      <c r="A41" s="37"/>
      <c r="B41" s="33"/>
      <c r="C41" s="147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7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7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7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7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7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7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7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7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7" sqref="F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Еремеев Г.Е.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17801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73</v>
      </c>
    </row>
    <row r="7" spans="1:4">
      <c r="A7" s="43"/>
      <c r="B7" s="18"/>
      <c r="C7" s="123" t="s">
        <v>12</v>
      </c>
      <c r="D7" s="125">
        <f>КАГ!$B$14</f>
        <v>6736</v>
      </c>
    </row>
    <row r="8" spans="1:4">
      <c r="A8" s="126" t="str">
        <f>ЧКВ!$A$9</f>
        <v>Код модели: 21166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44685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406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97" t="s">
        <v>112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394</v>
      </c>
      <c r="C16" s="167" t="s">
        <v>104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403</v>
      </c>
      <c r="C17" s="167"/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385</v>
      </c>
      <c r="C18" s="167"/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7"/>
      <c r="D19" s="176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opLeftCell="A22" zoomScaleNormal="100" workbookViewId="0">
      <selection activeCell="AG34" sqref="AG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1</v>
      </c>
      <c r="K2" s="139">
        <f>IF(ISNUMBER(SEARCH('Карта учёта'!$B$19,Расходка[Наименование расходного материала])),MAX($K$1:K1)+1,0)</f>
        <v>1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Sprinter Legend</v>
      </c>
      <c r="V2" s="138" t="str">
        <f>IFERROR(INDEX(Расходка[Наименование расходного материала],MATCH(Расходка[№],Поиск_расходки[Индекс5],0)),"")</f>
        <v>Intuition</v>
      </c>
      <c r="W2" s="138" t="str">
        <f>IFERROR(INDEX(Расходка[Наименование расходного материала],MATCH(Расходка[№],Поиск_расходки[Индекс6],0)),"")</f>
        <v>Hunter® 6F</v>
      </c>
      <c r="X2" s="138" t="str">
        <f>IFERROR(INDEX(Расходка[Наименование расходного материала],MATCH(Расходка[№],Поиск_расходки[Индекс7],0)),"")</f>
        <v>Hunter® 6F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2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>NC Accuforce</v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1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0</v>
      </c>
      <c r="K4" s="139">
        <f>IF(ISNUMBER(SEARCH('Карта учёта'!$B$19,Расходка[Наименование расходного материала])),MAX($K$1:K3)+1,0)</f>
        <v>3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>Sprinter Legend</v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4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>Sapphire</v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5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>Euphora</v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6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>NC Euphora</v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7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>Fielder</v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8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>Sion</v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9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>Rinato</v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10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>Thunder</v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11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>ProVia 3 Hydro-Track®</v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12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>ProVia 6 Hydro-Track®</v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13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>ProVia 9 Hydro-Track®</v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440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14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15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16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>Cougar LS Hydro-Track®</v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17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>Cougar XT Hydro-Track®</v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1</v>
      </c>
      <c r="J19" s="139">
        <f>IF(ISNUMBER(SEARCH('Карта учёта'!$B$18,Расходка[Наименование расходного материала])),MAX($J$1:J18)+1,0)</f>
        <v>0</v>
      </c>
      <c r="K19" s="139">
        <f>IF(ISNUMBER(SEARCH('Карта учёта'!$B$19,Расходка[Наименование расходного материала])),MAX($K$1:K18)+1,0)</f>
        <v>18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>Intuition</v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19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>DES, Resolute Integtity</v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6" t="s">
        <v>434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20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>DES, Calipso</v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6" t="s">
        <v>433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21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>DES, NanoMed</v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22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>BMS, Integtity</v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23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>Guidezilla™ II 6F</v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24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>Telescope ™ II 6F</v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25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>Launcher 6F EBU 3.5</v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26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>Launcher 6F EBU 4.0</v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27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>Launcher 6F JL 3.5</v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28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>Launcher 6F JL 4.0</v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29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>Launcher 6F JL 4.5</v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105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30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>Launcher 6F JR 3.5</v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162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31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>Launcher 6F JR 4.0</v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165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32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>Launcher 7F JL 3.5</v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167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33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>Launcher 7F JL 4.0</v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438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34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>Angio-Seal™ VIP</v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166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35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>BasixCOMPAK</v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439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36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>Nitrex 260</v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169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37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>Oscor 7F</v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170</v>
      </c>
    </row>
    <row r="39" spans="1:33">
      <c r="C39" s="1"/>
      <c r="AF39" s="4" t="s">
        <v>6</v>
      </c>
      <c r="AG39" s="4" t="s">
        <v>425</v>
      </c>
    </row>
    <row r="40" spans="1:33">
      <c r="AF40" s="4" t="s">
        <v>6</v>
      </c>
      <c r="AG40" s="4" t="s">
        <v>426</v>
      </c>
    </row>
    <row r="41" spans="1:33">
      <c r="AF41" s="4" t="s">
        <v>6</v>
      </c>
      <c r="AG41" s="4" t="s">
        <v>427</v>
      </c>
    </row>
    <row r="42" spans="1:33">
      <c r="AF42" s="4" t="s">
        <v>6</v>
      </c>
      <c r="AG42" s="4" t="s">
        <v>441</v>
      </c>
    </row>
    <row r="43" spans="1:33">
      <c r="AF43" s="4" t="s">
        <v>6</v>
      </c>
      <c r="AG43" s="4" t="s">
        <v>428</v>
      </c>
    </row>
    <row r="44" spans="1:33">
      <c r="AF44" s="4" t="s">
        <v>6</v>
      </c>
      <c r="AG44" s="4" t="s">
        <v>442</v>
      </c>
    </row>
    <row r="45" spans="1:33">
      <c r="AF45" s="4" t="s">
        <v>6</v>
      </c>
      <c r="AG45" s="4" t="s">
        <v>177</v>
      </c>
    </row>
    <row r="46" spans="1:33">
      <c r="AF46" s="4" t="s">
        <v>6</v>
      </c>
      <c r="AG46" s="4" t="s">
        <v>171</v>
      </c>
    </row>
    <row r="47" spans="1:33">
      <c r="AF47" s="4" t="s">
        <v>6</v>
      </c>
      <c r="AG47" s="4" t="s">
        <v>172</v>
      </c>
    </row>
    <row r="48" spans="1:33">
      <c r="C48" s="1"/>
      <c r="AF48" s="4" t="s">
        <v>6</v>
      </c>
      <c r="AG48" s="4" t="s">
        <v>173</v>
      </c>
    </row>
    <row r="49" spans="32:33">
      <c r="AF49" s="4" t="s">
        <v>6</v>
      </c>
      <c r="AG49" s="4" t="s">
        <v>174</v>
      </c>
    </row>
    <row r="50" spans="32:33">
      <c r="AF50" s="4" t="s">
        <v>6</v>
      </c>
      <c r="AG50" s="4" t="s">
        <v>436</v>
      </c>
    </row>
    <row r="51" spans="32:33">
      <c r="AF51" s="4" t="s">
        <v>6</v>
      </c>
      <c r="AG51" s="4" t="s">
        <v>175</v>
      </c>
    </row>
    <row r="52" spans="32:33">
      <c r="AF52" s="4" t="s">
        <v>6</v>
      </c>
      <c r="AG52" s="4" t="s">
        <v>176</v>
      </c>
    </row>
    <row r="53" spans="32:33">
      <c r="AF53" s="4" t="s">
        <v>6</v>
      </c>
      <c r="AG53" s="4" t="s">
        <v>189</v>
      </c>
    </row>
    <row r="54" spans="32:33">
      <c r="AF54" s="4" t="s">
        <v>6</v>
      </c>
      <c r="AG54" s="4" t="s">
        <v>111</v>
      </c>
    </row>
    <row r="55" spans="32:33">
      <c r="AF55" s="4" t="s">
        <v>6</v>
      </c>
      <c r="AG55" s="4" t="s">
        <v>112</v>
      </c>
    </row>
    <row r="56" spans="32:33">
      <c r="AF56" s="4" t="s">
        <v>6</v>
      </c>
      <c r="AG56" s="4" t="s">
        <v>163</v>
      </c>
    </row>
    <row r="57" spans="32:33">
      <c r="AF57" s="4" t="s">
        <v>6</v>
      </c>
      <c r="AG57" s="4" t="s">
        <v>178</v>
      </c>
    </row>
    <row r="58" spans="32:33">
      <c r="AF58" s="4" t="s">
        <v>6</v>
      </c>
      <c r="AG58" s="4" t="s">
        <v>168</v>
      </c>
    </row>
    <row r="59" spans="32:33">
      <c r="AF59" s="4" t="s">
        <v>6</v>
      </c>
      <c r="AG59" s="4" t="s">
        <v>432</v>
      </c>
    </row>
    <row r="60" spans="32:33">
      <c r="AF60" s="4" t="s">
        <v>6</v>
      </c>
      <c r="AG60" s="4" t="s">
        <v>179</v>
      </c>
    </row>
    <row r="61" spans="32:33">
      <c r="AF61" s="4" t="s">
        <v>6</v>
      </c>
      <c r="AG61" s="4" t="s">
        <v>437</v>
      </c>
    </row>
    <row r="62" spans="32:33">
      <c r="AF62" s="4" t="s">
        <v>6</v>
      </c>
      <c r="AG62" s="4" t="s">
        <v>180</v>
      </c>
    </row>
    <row r="63" spans="32:33">
      <c r="AF63" s="4" t="s">
        <v>6</v>
      </c>
      <c r="AG63" s="4" t="s">
        <v>181</v>
      </c>
    </row>
    <row r="64" spans="32:33">
      <c r="AF64" s="4" t="s">
        <v>6</v>
      </c>
      <c r="AG64" s="4" t="s">
        <v>188</v>
      </c>
    </row>
    <row r="65" spans="32:33">
      <c r="AF65" s="4" t="s">
        <v>6</v>
      </c>
      <c r="AG65" s="4" t="s">
        <v>116</v>
      </c>
    </row>
    <row r="66" spans="32:33">
      <c r="AF66" s="4" t="s">
        <v>6</v>
      </c>
      <c r="AG66" s="4" t="s">
        <v>117</v>
      </c>
    </row>
    <row r="67" spans="32:33">
      <c r="AF67" s="4" t="s">
        <v>6</v>
      </c>
      <c r="AG67" s="4" t="s">
        <v>182</v>
      </c>
    </row>
    <row r="68" spans="32:33">
      <c r="AF68" s="4" t="s">
        <v>6</v>
      </c>
      <c r="AG68" s="4" t="s">
        <v>183</v>
      </c>
    </row>
    <row r="69" spans="32:33">
      <c r="AF69" s="4" t="s">
        <v>6</v>
      </c>
      <c r="AG69" s="4" t="s">
        <v>184</v>
      </c>
    </row>
    <row r="70" spans="32:33">
      <c r="AF70" s="4" t="s">
        <v>6</v>
      </c>
      <c r="AG70" s="4" t="s">
        <v>185</v>
      </c>
    </row>
    <row r="71" spans="32:33">
      <c r="AF71" s="4" t="s">
        <v>6</v>
      </c>
      <c r="AG71" s="4" t="s">
        <v>186</v>
      </c>
    </row>
    <row r="72" spans="32:33">
      <c r="AF72" s="4" t="s">
        <v>6</v>
      </c>
      <c r="AG72" s="4" t="s">
        <v>187</v>
      </c>
    </row>
    <row r="73" spans="32:33">
      <c r="AF73" s="4" t="s">
        <v>6</v>
      </c>
      <c r="AG73" s="4" t="s">
        <v>376</v>
      </c>
    </row>
    <row r="74" spans="32:33">
      <c r="AF74" s="4" t="s">
        <v>6</v>
      </c>
      <c r="AG74" s="4" t="s">
        <v>120</v>
      </c>
    </row>
    <row r="75" spans="32:33">
      <c r="AF75" s="4" t="s">
        <v>6</v>
      </c>
      <c r="AG75" s="4" t="s">
        <v>121</v>
      </c>
    </row>
    <row r="76" spans="32:33">
      <c r="AF76" s="4" t="s">
        <v>6</v>
      </c>
      <c r="AG76" s="4" t="s">
        <v>164</v>
      </c>
    </row>
    <row r="77" spans="32:33">
      <c r="AF77" s="4" t="s">
        <v>6</v>
      </c>
      <c r="AG77" s="4" t="s">
        <v>443</v>
      </c>
    </row>
  </sheetData>
  <sheetProtection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2022-05-04T16:05:14Z</cp:lastPrinted>
  <dcterms:created xsi:type="dcterms:W3CDTF">2015-06-05T18:19:34Z</dcterms:created>
  <dcterms:modified xsi:type="dcterms:W3CDTF">2022-05-07T11:03:40Z</dcterms:modified>
</cp:coreProperties>
</file>