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0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9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<sst xmlns="http://schemas.openxmlformats.org/spreadsheetml/2006/main" count="708" uniqueCount="458">
  <si>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</si>
  <si>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</si>
  <si>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</si>
  <si>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</si>
  <si>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</si>
  <si>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</si>
  <si>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</si>
  <si>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</si>
  <si>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</si>
  <si>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</si>
  <si>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</si>
  <si>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</si>
  <si>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</si>
  <si>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</si>
  <si>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</si>
  <si>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</si>
  <si>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</si>
  <si>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</si>
  <si>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</si>
  <si>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</si>
  <si>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</si>
  <si>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</si>
  <si>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</si>
  <si>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</si>
  <si>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</si>
  <si>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</si>
  <si>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</si>
  <si>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</si>
  <si>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</si>
  <si>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</si>
  <si>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</si>
  <si>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</si>
  <si>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</si>
  <si>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</si>
  <si>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</si>
  <si>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</si>
  <si>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</si>
  <si>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</si>
  <si>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</si>
  <si>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</si>
  <si>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</si>
  <si>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</si>
  <si>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</si>
  <si>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</si>
  <si>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</si>
  <si>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</si>
  <si>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</si>
  <si>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</si>
  <si>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</si>
  <si>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</si>
  <si>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</si>
  <si>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</si>
  <si>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</si>
  <si>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</si>
  <si>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</si>
  <si>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</si>
  <si>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</si>
  <si>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</si>
  <si>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</si>
  <si>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</si>
  <si>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</si>
  <si>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</si>
  <si>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</si>
  <si>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</si>
  <si>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</si>
  <si>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</si>
  <si>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</si>
  <si>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</si>
  <si>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</si>
  <si>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</si>
  <si>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</si>
  <si>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</si>
  <si>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</si>
  <si>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</si>
  <si>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</si>
  <si>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</si>
  <si>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</si>
  <si>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</si>
  <si>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</si>
  <si>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</si>
  <si>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</si>
  <si>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</si>
  <si>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</si>
  <si>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</si>
  <si>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</si>
  <si>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</si>
  <si>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</si>
  <si>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</si>
  <si>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</si>
  <si>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</si>
  <si>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</si>
  <si>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</si>
  <si>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</si>
  <si>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</si>
  <si>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</si>
  <si>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</si>
  <si>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</si>
  <si>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</si>
  <si>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</si>
  <si>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</si>
  <si>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</si>
  <si>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</si>
  <si>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</si>
  <si>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</si>
  <si>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</si>
  <si>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</si>
  <si>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</si>
  <si>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</si>
  <si>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</si>
  <si>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</si>
  <si>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</si>
  <si>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</si>
  <si>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</si>
  <si>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</si>
  <si>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</si>
  <si>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</si>
  <si>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</si>
  <si>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</si>
  <si>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</si>
  <si>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</si>
  <si>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</si>
  <si>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</si>
  <si>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</si>
  <si>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</si>
  <si>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</si>
  <si>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</si>
  <si>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</si>
  <si>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</si>
  <si>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</si>
  <si>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</si>
  <si>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</si>
  <si>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</si>
  <si>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</si>
  <si>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</si>
  <si>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</si>
  <si>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</si>
  <si>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</si>
  <si>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</si>
  <si>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</si>
  <si>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</si>
  <si>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</si>
  <si>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</si>
  <si>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</si>
  <si>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</si>
  <si>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</si>
  <si>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</si>
  <si>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</si>
  <si>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</si>
  <si>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</si>
  <si>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</si>
  <si>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</si>
  <si>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</si>
  <si>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</si>
  <si>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</si>
  <si>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</si>
  <si>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</si>
  <si>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</si>
  <si>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</si>
  <si>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</si>
  <si>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</si>
  <si>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</si>
  <si>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</si>
  <si>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</si>
  <si>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</si>
  <si>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</si>
  <si>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</si>
  <si>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</si>
  <si>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</si>
  <si>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</si>
  <si>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</si>
  <si>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</si>
  <si>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</si>
  <si>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</si>
  <si>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</si>
  <si>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</si>
  <si>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</si>
  <si>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</si>
  <si>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</si>
  <si>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</si>
  <si>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</si>
  <si>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</si>
  <si>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</si>
  <si>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</si>
  <si>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</si>
  <si>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</si>
  <si>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</si>
  <si>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</si>
  <si>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</si>
  <si>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</si>
  <si>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</si>
  <si>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</si>
  <si>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</si>
  <si>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</si>
  <si>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</si>
  <si>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</si>
  <si>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</si>
  <si>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</si>
  <si>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</si>
  <si>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</si>
  <si>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</si>
  <si>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</si>
  <si>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</si>
  <si>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</si>
  <si>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</si>
  <si>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</si>
  <si>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</si>
  <si>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</si>
  <si>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</si>
  <si>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</si>
  <si>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</si>
  <si>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</si>
  <si>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</si>
  <si>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</si>
  <si>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</si>
  <si>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</si>
  <si>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</si>
  <si>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</si>
  <si>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</si>
  <si>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</si>
  <si>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</si>
  <si>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</si>
  <si>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</si>
  <si>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</si>
  <si>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</si>
  <si>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</si>
  <si>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</si>
  <si>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</si>
  <si>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</si>
  <si>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</si>
  <si>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</si>
  <si>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</si>
  <si>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</si>
  <si>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</si>
  <si>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</si>
  <si>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</si>
  <si>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</si>
  <si>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</si>
  <si>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</si>
  <si>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</si>
  <si>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</si>
  <si>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</si>
  <si>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</si>
  <si>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</si>
  <si>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</si>
  <si>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</si>
  <si>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</si>
  <si>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</si>
  <si>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</si>
  <si>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</si>
  <si>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</si>
  <si>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</si>
  <si>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</si>
  <si>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</si>
  <si>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</si>
  <si>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</si>
  <si>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</si>
  <si>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</si>
  <si>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</si>
  <si>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</si>
  <si>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</si>
  <si>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</si>
  <si>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</si>
  <si>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</si>
  <si>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</si>
  <si>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</si>
  <si>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</si>
  <si>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</si>
  <si>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</si>
  <si>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</si>
  <si>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</si>
  <si>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</si>
  <si>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</si>
  <si>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</si>
  <si>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</si>
  <si>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</si>
  <si>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</si>
  <si>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</si>
  <si>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</si>
  <si>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</si>
  <si>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</si>
  <si>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</si>
  <si>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</si>
  <si>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</si>
  <si>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</si>
  <si>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</si>
  <si>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</si>
  <si>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</si>
  <si>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</si>
  <si>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</si>
  <si>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</si>
  <si>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</si>
  <si>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</si>
  <si>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</si>
  <si>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</si>
  <si>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</si>
  <si>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</si>
  <si>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</si>
  <si>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</si>
  <si>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</si>
  <si>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</si>
  <si>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</si>
  <si>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</si>
  <si>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</si>
  <si>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</si>
  <si>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</si>
  <si>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</si>
  <si>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</si>
  <si>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</si>
  <si>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</si>
  <si>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</si>
  <si>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</si>
  <si>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</si>
  <si>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</si>
  <si>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</si>
  <si>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</si>
  <si>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</si>
  <si>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</si>
  <si>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</si>
  <si>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</si>
  <si>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</si>
  <si>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</si>
  <si>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</si>
  <si>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</si>
  <si>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</si>
  <si>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</si>
  <si>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</si>
  <si>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</si>
  <si>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</si>
  <si>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</si>
  <si>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</si>
  <si>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</si>
  <si>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</si>
  <si>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</si>
  <si>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</si>
  <si>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</si>
  <si>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</si>
  <si>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</si>
  <si>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</si>
  <si>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</si>
  <si>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</si>
  <si>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</si>
  <si>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</si>
  <si>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</si>
  <si>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</si>
  <si>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</si>
  <si>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</si>
  <si>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</si>
  <si>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</si>
  <si>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</si>
  <si>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</si>
  <si>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</si>
  <si>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</si>
  <si>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</si>
  <si>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</si>
  <si>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</si>
  <si>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</si>
  <si>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</si>
  <si>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</si>
  <si>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</si>
  <si>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</si>
  <si>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</si>
  <si>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</si>
  <si>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</si>
  <si>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</si>
  <si>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</si>
  <si>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</si>
  <si>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</si>
  <si>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</si>
  <si>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</si>
  <si>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</si>
  <si>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</si>
  <si>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</si>
  <si>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</si>
  <si>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</si>
  <si>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</si>
  <si>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</si>
  <si>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</si>
  <si>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</si>
  <si>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</si>
  <si>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</si>
  <si>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</si>
  <si>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</si>
  <si>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</si>
  <si>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</si>
  <si>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</si>
  <si>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</si>
  <si>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</si>
  <si>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</si>
  <si>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</si>
  <si>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</si>
  <si>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</si>
  <si>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</si>
  <si>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</si>
  <si>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</si>
  <si>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</si>
  <si>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</si>
  <si>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</si>
  <si>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</si>
  <si>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</si>
  <si>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</si>
  <si>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</si>
  <si>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</si>
  <si>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</si>
  <si>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</si>
  <si>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</si>
  <si>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</si>
  <si>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</si>
  <si>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</si>
  <si>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</si>
  <si>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</si>
  <si>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</si>
  <si>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</si>
  <si>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</si>
  <si>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</si>
  <si>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</si>
  <si>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</si>
  <si>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</si>
  <si>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</si>
  <si>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</si>
  <si>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</si>
  <si>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</si>
  <si>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</si>
  <si>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</si>
  <si>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</si>
  <si>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</si>
  <si>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</si>
  <si>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</si>
  <si>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</si>
  <si>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</si>
  <si>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</si>
  <si>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</si>
  <si>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Проходим,  контуры ровные.</t>
  </si>
  <si>
    <t>300 ml</t>
  </si>
  <si>
    <t>Устье ствола ЛКА катетеризировано проводниковым катетером Launcher EBU 3.5 6Fr. Коронарный проводники Cougar XT и Cougar LS заведены в дистальный сегмент ПНА и ДВ.  БК Sprinter Legend 2.5-15 выполнена предилатация значимых стенозов среднего сегмента ПНА. В зону среднего сегмента  имплантирован DES Resolute Integrity 2,75-30 mm, давлением 14 атм. В зону проксимального сегмента сегмента  имплантирован DES Resolute Integrity 3,5-26 mm, давлением 14 атм. Постдилатация стента проксимального сегмента БК NC Euphora 4.0-8 мм.  На контрольных съёмках ангиографический результат удовлетворительный, признаков краевых диссекций, тромбоза  ПНА нет, устье ДВ не скомпрометировано. Антеградный кровоток по  ПНА  и ДВ  TIMI III. Пациент в стабильном состоянии переводится в ПРИТ для дальнейшего наблюдения и лечения.</t>
  </si>
  <si>
    <t>1. Контроль места пункции, повязка  на руке 6ч. 2) Консервативная стратегия, наблюдение кардиолога.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</si>
  <si>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</si>
  <si>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</si>
  <si>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</si>
  <si>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</si>
  <si>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</si>
  <si>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</si>
  <si>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</si>
  <si>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</si>
  <si>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</si>
  <si>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</si>
  <si>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</si>
  <si>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</si>
  <si>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</si>
  <si>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</si>
  <si>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</si>
  <si>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</si>
  <si>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Спиридонов С.А.</t>
  </si>
  <si>
    <t>01:54</t>
  </si>
  <si>
    <t>Правый</t>
  </si>
  <si>
    <t>стенозы пркосимального сегмента 30%.  Антеградный кровоток TIMI III.</t>
  </si>
  <si>
    <t>Стеноз дистального сегмента ОА 40%. Антеградный кровоток TIMI III.</t>
  </si>
  <si>
    <t xml:space="preserve">пролонгированный стеноз среднего сегмента 35%. Антеградный кровоток TIMI III.  </t>
  </si>
  <si>
    <t>1. Контроль места пункции, повязка  на руке 6ч. 2) Консервативная стратегия, наблюдение кардиолога. Дообследование.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</si>
</sst>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L46" sqref="L4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44658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0.61111111111111105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0.64236111111111105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451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22513</v>
      </c>
      <c r="C12" s="63"/>
      <c r="D12" s="116" t="s">
        <v>374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60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6896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452</v>
      </c>
      <c r="H16" s="117">
        <v>478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453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431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456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455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454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7" t="s">
        <v>457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J39" sqref="J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286</v>
      </c>
      <c r="D8" s="217"/>
      <c r="E8" s="217"/>
      <c r="F8" s="83">
        <v>1</v>
      </c>
      <c r="G8" s="145" t="s">
        <v>384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44658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0.34722222222222227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0.40625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Спиридонов С.А.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22513</v>
      </c>
      <c r="C16" s="18"/>
      <c r="D16" s="116" t="s">
        <v>374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60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6896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01:54</v>
      </c>
      <c r="H20" s="118">
        <f>КАГ!H16</f>
        <v>478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3" t="s">
        <v>433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7" t="s">
        <v>434</v>
      </c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432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2" sqref="G12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44658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Спиридонов С.А.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22513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60</v>
      </c>
    </row>
    <row r="7" spans="1:4">
      <c r="A7" s="43"/>
      <c r="B7" s="18"/>
      <c r="C7" s="124" t="s">
        <v>12</v>
      </c>
      <c r="D7" s="126">
        <f>КАГ!$B$14</f>
        <v>6896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44658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/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406</v>
      </c>
      <c r="C14" s="168"/>
      <c r="D14" s="175"/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93"/>
      <c r="C15" s="168"/>
      <c r="D15" s="175"/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3"/>
      <c r="C16" s="168"/>
      <c r="D16" s="175"/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449</v>
      </c>
    </row>
    <row r="5" spans="1:15" ht="30">
      <c r="A5" s="10">
        <v>4</v>
      </c>
      <c r="B5" s="2"/>
      <c r="C5" s="10" t="s">
        <v>39</v>
      </c>
      <c r="D5" s="5" t="s">
        <v>448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418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1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Hunter® 6F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2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>NC Accuforce</v>
      </c>
      <c r="U3" s="139" t="str">
        <f>IFERROR(INDEX(Расходка[Наименование расходного материала],MATCH(Расходка[№],Поиск_расходки[Индекс4],0)),"")</f>
        <v>NC Accuforce</v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450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3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>Sprinter Legend</v>
      </c>
      <c r="U4" s="139" t="str">
        <f>IFERROR(INDEX(Расходка[Наименование расходного материала],MATCH(Расходка[№],Поиск_расходки[Индекс4],0)),"")</f>
        <v>Sprinter Legend</v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4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>Sapphire</v>
      </c>
      <c r="U5" s="139" t="str">
        <f>IFERROR(INDEX(Расходка[Наименование расходного материала],MATCH(Расходка[№],Поиск_расходки[Индекс4],0)),"")</f>
        <v>Sapphire</v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5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>Euphora</v>
      </c>
      <c r="U6" s="139" t="str">
        <f>IFERROR(INDEX(Расходка[Наименование расходного материала],MATCH(Расходка[№],Поиск_расходки[Индекс4],0)),"")</f>
        <v>Euphora</v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6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>NC Euphora</v>
      </c>
      <c r="U7" s="139" t="str">
        <f>IFERROR(INDEX(Расходка[Наименование расходного материала],MATCH(Расходка[№],Поиск_расходки[Индекс4],0)),"")</f>
        <v>NC Euphora</v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7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>Fielder</v>
      </c>
      <c r="U8" s="139" t="str">
        <f>IFERROR(INDEX(Расходка[Наименование расходного материала],MATCH(Расходка[№],Поиск_расходки[Индекс4],0)),"")</f>
        <v>Fielder</v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8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>Sion</v>
      </c>
      <c r="U9" s="139" t="str">
        <f>IFERROR(INDEX(Расходка[Наименование расходного материала],MATCH(Расходка[№],Поиск_расходки[Индекс4],0)),"")</f>
        <v>Sion</v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9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>Rinato</v>
      </c>
      <c r="U10" s="139" t="str">
        <f>IFERROR(INDEX(Расходка[Наименование расходного материала],MATCH(Расходка[№],Поиск_расходки[Индекс4],0)),"")</f>
        <v>Rinato</v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10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>Thunder</v>
      </c>
      <c r="U11" s="139" t="str">
        <f>IFERROR(INDEX(Расходка[Наименование расходного материала],MATCH(Расходка[№],Поиск_расходки[Индекс4],0)),"")</f>
        <v>Thunder</v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11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>ProVia 3 Hydro-Track®</v>
      </c>
      <c r="U12" s="139" t="str">
        <f>IFERROR(INDEX(Расходка[Наименование расходного материала],MATCH(Расходка[№],Поиск_расходки[Индекс4],0)),"")</f>
        <v>ProVia 3 Hydro-Track®</v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12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>ProVia 6 Hydro-Track®</v>
      </c>
      <c r="U13" s="139" t="str">
        <f>IFERROR(INDEX(Расходка[Наименование расходного материала],MATCH(Расходка[№],Поиск_расходки[Индекс4],0)),"")</f>
        <v>ProVia 6 Hydro-Track®</v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13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>ProVia 9 Hydro-Track®</v>
      </c>
      <c r="U14" s="139" t="str">
        <f>IFERROR(INDEX(Расходка[Наименование расходного материала],MATCH(Расходка[№],Поиск_расходки[Индекс4],0)),"")</f>
        <v>ProVia 9 Hydro-Track®</v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14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15" s="139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15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16" s="139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423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16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>Cougar LS Hydro-Track®</v>
      </c>
      <c r="U17" s="139" t="str">
        <f>IFERROR(INDEX(Расходка[Наименование расходного материала],MATCH(Расходка[№],Поиск_расходки[Индекс4],0)),"")</f>
        <v>Cougar LS Hydro-Track®</v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420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17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>Cougar XT Hydro-Track®</v>
      </c>
      <c r="U18" s="139" t="str">
        <f>IFERROR(INDEX(Расходка[Наименование расходного материала],MATCH(Расходка[№],Поиск_расходки[Индекс4],0)),"")</f>
        <v>Cougar XT Hydro-Track®</v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18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>Intuition</v>
      </c>
      <c r="U19" s="139" t="str">
        <f>IFERROR(INDEX(Расходка[Наименование расходного материала],MATCH(Расходка[№],Поиск_расходки[Индекс4],0)),"")</f>
        <v>Intuition</v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19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>DES, Resolute Integtity</v>
      </c>
      <c r="U20" s="139" t="str">
        <f>IFERROR(INDEX(Расходка[Наименование расходного материала],MATCH(Расходка[№],Поиск_расходки[Индекс4],0)),"")</f>
        <v>DES, Resolute Integtity</v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438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20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>DES, Calipso</v>
      </c>
      <c r="U21" s="139" t="str">
        <f>IFERROR(INDEX(Расходка[Наименование расходного материала],MATCH(Расходка[№],Поиск_расходки[Индекс4],0)),"")</f>
        <v>DES, Calipso</v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21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>DES, NanoMed</v>
      </c>
      <c r="U22" s="139" t="str">
        <f>IFERROR(INDEX(Расходка[Наименование расходного материала],MATCH(Расходка[№],Поиск_расходки[Индекс4],0)),"")</f>
        <v>DES, NanoMed</v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22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>BMS, Integtity</v>
      </c>
      <c r="U23" s="139" t="str">
        <f>IFERROR(INDEX(Расходка[Наименование расходного материала],MATCH(Расходка[№],Поиск_расходки[Индекс4],0)),"")</f>
        <v>BMS, Integtity</v>
      </c>
      <c r="V23" s="139" t="str">
        <f>IFERROR(INDEX(Расходка[Наименование расходного материала],MATCH(Расходка[№],Поиск_расходки[Индекс5],0)),"")</f>
        <v>BMS, Integtity</v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23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>Guidezilla™ II 6F</v>
      </c>
      <c r="U24" s="139" t="str">
        <f>IFERROR(INDEX(Расходка[Наименование расходного материала],MATCH(Расходка[№],Поиск_расходки[Индекс4],0)),"")</f>
        <v>Guidezilla™ II 6F</v>
      </c>
      <c r="V24" s="139" t="str">
        <f>IFERROR(INDEX(Расходка[Наименование расходного материала],MATCH(Расходка[№],Поиск_расходки[Индекс5],0)),"")</f>
        <v>Guidezilla™ II 6F</v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24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>Telescope ™ II 6F</v>
      </c>
      <c r="U25" s="139" t="str">
        <f>IFERROR(INDEX(Расходка[Наименование расходного материала],MATCH(Расходка[№],Поиск_расходки[Индекс4],0)),"")</f>
        <v>Telescope ™ II 6F</v>
      </c>
      <c r="V25" s="139" t="str">
        <f>IFERROR(INDEX(Расходка[Наименование расходного материала],MATCH(Расходка[№],Поиск_расходки[Индекс5],0)),"")</f>
        <v>Telescope ™ II 6F</v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25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>Launcher 6F EBU 3.5</v>
      </c>
      <c r="U26" s="144" t="str">
        <f>IFERROR(INDEX(Расходка[Наименование расходного материала],MATCH(Расходка[№],Поиск_расходки[Индекс4],0)),"")</f>
        <v>Launcher 6F EBU 3.5</v>
      </c>
      <c r="V26" s="144" t="str">
        <f>IFERROR(INDEX(Расходка[Наименование расходного материала],MATCH(Расходка[№],Поиск_расходки[Индекс5],0)),"")</f>
        <v>Launcher 6F EBU 3.5</v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26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>Launcher 6F EBU 4.0</v>
      </c>
      <c r="U27" s="144" t="str">
        <f>IFERROR(INDEX(Расходка[Наименование расходного материала],MATCH(Расходка[№],Поиск_расходки[Индекс4],0)),"")</f>
        <v>Launcher 6F EBU 4.0</v>
      </c>
      <c r="V27" s="144" t="str">
        <f>IFERROR(INDEX(Расходка[Наименование расходного материала],MATCH(Расходка[№],Поиск_расходки[Индекс5],0)),"")</f>
        <v>Launcher 6F EBU 4.0</v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27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>Launcher 6F JL 3.5</v>
      </c>
      <c r="U28" s="144" t="str">
        <f>IFERROR(INDEX(Расходка[Наименование расходного материала],MATCH(Расходка[№],Поиск_расходки[Индекс4],0)),"")</f>
        <v>Launcher 6F JL 3.5</v>
      </c>
      <c r="V28" s="144" t="str">
        <f>IFERROR(INDEX(Расходка[Наименование расходного материала],MATCH(Расходка[№],Поиск_расходки[Индекс5],0)),"")</f>
        <v>Launcher 6F JL 3.5</v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28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>Launcher 6F JL 4.0</v>
      </c>
      <c r="U29" s="144" t="str">
        <f>IFERROR(INDEX(Расходка[Наименование расходного материала],MATCH(Расходка[№],Поиск_расходки[Индекс4],0)),"")</f>
        <v>Launcher 6F JL 4.0</v>
      </c>
      <c r="V29" s="144" t="str">
        <f>IFERROR(INDEX(Расходка[Наименование расходного материала],MATCH(Расходка[№],Поиск_расходки[Индекс5],0)),"")</f>
        <v>Launcher 6F JL 4.0</v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424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29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>Launcher 6F JL 4.5</v>
      </c>
      <c r="U30" s="144" t="str">
        <f>IFERROR(INDEX(Расходка[Наименование расходного материала],MATCH(Расходка[№],Поиск_расходки[Индекс4],0)),"")</f>
        <v>Launcher 6F JL 4.5</v>
      </c>
      <c r="V30" s="144" t="str">
        <f>IFERROR(INDEX(Расходка[Наименование расходного материала],MATCH(Расходка[№],Поиск_расходки[Индекс5],0)),"")</f>
        <v>Launcher 6F JL 4.5</v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439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30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>Launcher 6F JR 3.5</v>
      </c>
      <c r="U31" s="144" t="str">
        <f>IFERROR(INDEX(Расходка[Наименование расходного материала],MATCH(Расходка[№],Поиск_расходки[Индекс4],0)),"")</f>
        <v>Launcher 6F JR 3.5</v>
      </c>
      <c r="V31" s="144" t="str">
        <f>IFERROR(INDEX(Расходка[Наименование расходного материала],MATCH(Расходка[№],Поиск_расходки[Индекс5],0)),"")</f>
        <v>Launcher 6F JR 3.5</v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31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>Launcher 6F JR 4.0</v>
      </c>
      <c r="U32" s="144" t="str">
        <f>IFERROR(INDEX(Расходка[Наименование расходного материала],MATCH(Расходка[№],Поиск_расходки[Индекс4],0)),"")</f>
        <v>Launcher 6F JR 4.0</v>
      </c>
      <c r="V32" s="144" t="str">
        <f>IFERROR(INDEX(Расходка[Наименование расходного материала],MATCH(Расходка[№],Поиск_расходки[Индекс5],0)),"")</f>
        <v>Launcher 6F JR 4.0</v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32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>Launcher 7F JL 3.5</v>
      </c>
      <c r="U33" s="144" t="str">
        <f>IFERROR(INDEX(Расходка[Наименование расходного материала],MATCH(Расходка[№],Поиск_расходки[Индекс4],0)),"")</f>
        <v>Launcher 7F JL 3.5</v>
      </c>
      <c r="V33" s="144" t="str">
        <f>IFERROR(INDEX(Расходка[Наименование расходного материала],MATCH(Расходка[№],Поиск_расходки[Индекс5],0)),"")</f>
        <v>Launcher 7F JL 3.5</v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33</v>
      </c>
      <c r="H34" s="142">
        <f>IF(ISNUMBER(SEARCH('Карта учёта'!$B$16,Расходка[Наименование расходного материала])),MAX($H$1:H33)+1,0)</f>
        <v>33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>Launcher 7F JL 4.0</v>
      </c>
      <c r="U34" s="144" t="str">
        <f>IFERROR(INDEX(Расходка[Наименование расходного материала],MATCH(Расходка[№],Поиск_расходки[Индекс4],0)),"")</f>
        <v>Launcher 7F JL 4.0</v>
      </c>
      <c r="V34" s="144" t="str">
        <f>IFERROR(INDEX(Расходка[Наименование расходного материала],MATCH(Расходка[№],Поиск_расходки[Индекс5],0)),"")</f>
        <v>Launcher 7F JL 4.0</v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34</v>
      </c>
      <c r="H35" s="142">
        <f>IF(ISNUMBER(SEARCH('Карта учёта'!$B$16,Расходка[Наименование расходного материала])),MAX($H$1:H34)+1,0)</f>
        <v>34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>Angio-Seal™ VIP</v>
      </c>
      <c r="U35" s="144" t="str">
        <f>IFERROR(INDEX(Расходка[Наименование расходного материала],MATCH(Расходка[№],Поиск_расходки[Индекс4],0)),"")</f>
        <v>Angio-Seal™ VIP</v>
      </c>
      <c r="V35" s="144" t="str">
        <f>IFERROR(INDEX(Расходка[Наименование расходного материала],MATCH(Расходка[№],Поиск_расходки[Индекс5],0)),"")</f>
        <v>Angio-Seal™ VIP</v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442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35</v>
      </c>
      <c r="H36" s="142">
        <f>IF(ISNUMBER(SEARCH('Карта учёта'!$B$16,Расходка[Наименование расходного материала])),MAX($H$1:H35)+1,0)</f>
        <v>35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>BasixCOMPAK</v>
      </c>
      <c r="U36" s="144" t="str">
        <f>IFERROR(INDEX(Расходка[Наименование расходного материала],MATCH(Расходка[№],Поиск_расходки[Индекс4],0)),"")</f>
        <v>BasixCOMPAK</v>
      </c>
      <c r="V36" s="144" t="str">
        <f>IFERROR(INDEX(Расходка[Наименование расходного материала],MATCH(Расходка[№],Поиск_расходки[Индекс5],0)),"")</f>
        <v>BasixCOMPAK</v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36</v>
      </c>
      <c r="H37" s="142">
        <f>IF(ISNUMBER(SEARCH('Карта учёта'!$B$16,Расходка[Наименование расходного материала])),MAX($H$1:H36)+1,0)</f>
        <v>36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>Nitrex 260</v>
      </c>
      <c r="U37" s="144" t="str">
        <f>IFERROR(INDEX(Расходка[Наименование расходного материала],MATCH(Расходка[№],Поиск_расходки[Индекс4],0)),"")</f>
        <v>Nitrex 260</v>
      </c>
      <c r="V37" s="144" t="str">
        <f>IFERROR(INDEX(Расходка[Наименование расходного материала],MATCH(Расходка[№],Поиск_расходки[Индекс5],0)),"")</f>
        <v>Nitrex 260</v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443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37</v>
      </c>
      <c r="H38" s="142">
        <f>IF(ISNUMBER(SEARCH('Карта учёта'!$B$16,Расходка[Наименование расходного материала])),MAX($H$1:H37)+1,0)</f>
        <v>37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>Oscor 7F</v>
      </c>
      <c r="U38" s="144" t="str">
        <f>IFERROR(INDEX(Расходка[Наименование расходного материала],MATCH(Расходка[№],Поиск_расходки[Индекс4],0)),"")</f>
        <v>Oscor 7F</v>
      </c>
      <c r="V38" s="144" t="str">
        <f>IFERROR(INDEX(Расходка[Наименование расходного материала],MATCH(Расходка[№],Поиск_расходки[Индекс5],0)),"")</f>
        <v>Oscor 7F</v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425</v>
      </c>
    </row>
    <row r="41" spans="1:33">
      <c r="AF41" s="4" t="s">
        <v>6</v>
      </c>
      <c r="AG41" s="4" t="s">
        <v>426</v>
      </c>
    </row>
    <row r="42" spans="1:33">
      <c r="AF42" s="4" t="s">
        <v>6</v>
      </c>
      <c r="AG42" s="4" t="s">
        <v>427</v>
      </c>
    </row>
    <row r="43" spans="1:33">
      <c r="AF43" s="4" t="s">
        <v>6</v>
      </c>
      <c r="AG43" s="4" t="s">
        <v>445</v>
      </c>
    </row>
    <row r="44" spans="1:33">
      <c r="AF44" s="4" t="s">
        <v>6</v>
      </c>
      <c r="AG44" s="4" t="s">
        <v>428</v>
      </c>
    </row>
    <row r="45" spans="1:33">
      <c r="AF45" s="4" t="s">
        <v>6</v>
      </c>
      <c r="AG45" s="4" t="s">
        <v>446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440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436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441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447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2022-05-04T19:50:44Z</cp:lastPrinted>
  <dcterms:created xsi:type="dcterms:W3CDTF">2015-06-05T18:19:34Z</dcterms:created>
  <dcterms:modified xsi:type="dcterms:W3CDTF">2022-05-07T12:31:24Z</dcterms:modified>
</cp:coreProperties>
</file>