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1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J8" i="1" s="1"/>
  <c r="N8" i="1"/>
  <c r="F6" i="1"/>
  <c r="I6" i="1"/>
  <c r="G7" i="1"/>
  <c r="E6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T2" i="1" l="1"/>
  <c r="E26" i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L38" i="1" s="1"/>
  <c r="Y32" i="1" s="1"/>
  <c r="Y4" i="1"/>
  <c r="Y30" i="1"/>
  <c r="Y15" i="1"/>
  <c r="Y34" i="1"/>
  <c r="Y31" i="1"/>
  <c r="AA37" i="1"/>
  <c r="AA16" i="1"/>
  <c r="AC37" i="1"/>
  <c r="AC16" i="1"/>
  <c r="AB37" i="1"/>
  <c r="AB16" i="1"/>
  <c r="Y37" i="1"/>
  <c r="Y6" i="1"/>
  <c r="Y5" i="1"/>
  <c r="Y28" i="1"/>
  <c r="Y26" i="1"/>
  <c r="Y33" i="1"/>
  <c r="Y8" i="1"/>
  <c r="Y27" i="1"/>
  <c r="Y13" i="1"/>
  <c r="Y19" i="1"/>
  <c r="Y36" i="1"/>
  <c r="Y2" i="1"/>
  <c r="Y3" i="1"/>
  <c r="Y7" i="1"/>
  <c r="Y14" i="1"/>
  <c r="Y9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25" i="1" l="1"/>
  <c r="Y10" i="1"/>
  <c r="Y21" i="1"/>
  <c r="Y24" i="1"/>
  <c r="Y11" i="1"/>
  <c r="Y29" i="1"/>
  <c r="Y22" i="1"/>
  <c r="Y12" i="1"/>
  <c r="Y20" i="1"/>
  <c r="Y18" i="1"/>
  <c r="Y23" i="1"/>
  <c r="Y35" i="1"/>
  <c r="Y16" i="1"/>
  <c r="Y38" i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<sst xmlns="http://schemas.openxmlformats.org/spreadsheetml/2006/main" count="710" uniqueCount="457">
  <si>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</si>
  <si>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</si>
  <si>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</si>
  <si>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</si>
  <si>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</si>
  <si>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</si>
  <si>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</si>
  <si>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</si>
  <si>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</si>
  <si>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</si>
  <si>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</si>
  <si>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</si>
  <si>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</si>
  <si>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</si>
  <si>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</si>
  <si>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</si>
  <si>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</si>
  <si>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</si>
  <si>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</si>
  <si>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</si>
  <si>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</si>
  <si>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</si>
  <si>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</si>
  <si>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</si>
  <si>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</si>
  <si>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</si>
  <si>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</si>
  <si>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</si>
  <si>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</si>
  <si>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</si>
  <si>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</si>
  <si>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</si>
  <si>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</si>
  <si>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</si>
  <si>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</si>
  <si>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</si>
  <si>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</si>
  <si>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</si>
  <si>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</si>
  <si>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</si>
  <si>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</si>
  <si>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</si>
  <si>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</si>
  <si>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</si>
  <si>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</si>
  <si>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</si>
  <si>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</si>
  <si>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</si>
  <si>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</si>
  <si>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</si>
  <si>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</si>
  <si>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</si>
  <si>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</si>
  <si>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</si>
  <si>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</si>
  <si>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</si>
  <si>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</si>
  <si>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</si>
  <si>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</si>
  <si>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</si>
  <si>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</si>
  <si>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</si>
  <si>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</si>
  <si>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</si>
  <si>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</si>
  <si>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</si>
  <si>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</si>
  <si>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</si>
  <si>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</si>
  <si>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</si>
  <si>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</si>
  <si>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</si>
  <si>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</si>
  <si>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</si>
  <si>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</si>
  <si>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</si>
  <si>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</si>
  <si>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</si>
  <si>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</si>
  <si>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</si>
  <si>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</si>
  <si>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</si>
  <si>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</si>
  <si>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</si>
  <si>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</si>
  <si>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</si>
  <si>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</si>
  <si>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</si>
  <si>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</si>
  <si>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</si>
  <si>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</si>
  <si>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</si>
  <si>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</si>
  <si>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</si>
  <si>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</si>
  <si>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</si>
  <si>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</si>
  <si>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</si>
  <si>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</si>
  <si>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</si>
  <si>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</si>
  <si>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</si>
  <si>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</si>
  <si>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</si>
  <si>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</si>
  <si>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</si>
  <si>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</si>
  <si>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</si>
  <si>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</si>
  <si>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</si>
  <si>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</si>
  <si>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</si>
  <si>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</si>
  <si>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</si>
  <si>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</si>
  <si>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</si>
  <si>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</si>
  <si>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</si>
  <si>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</si>
  <si>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</si>
  <si>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</si>
  <si>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</si>
  <si>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</si>
  <si>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</si>
  <si>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</si>
  <si>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</si>
  <si>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</si>
  <si>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</si>
  <si>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</si>
  <si>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</si>
  <si>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</si>
  <si>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</si>
  <si>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</si>
  <si>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</si>
  <si>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</si>
  <si>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</si>
  <si>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</si>
  <si>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</si>
  <si>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</si>
  <si>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</si>
  <si>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</si>
  <si>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</si>
  <si>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</si>
  <si>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</si>
  <si>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</si>
  <si>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</si>
  <si>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</si>
  <si>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</si>
  <si>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</si>
  <si>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</si>
  <si>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</si>
  <si>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</si>
  <si>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</si>
  <si>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</si>
  <si>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</si>
  <si>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</si>
  <si>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</si>
  <si>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</si>
  <si>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</si>
  <si>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</si>
  <si>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</si>
  <si>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</si>
  <si>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</si>
  <si>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</si>
  <si>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</si>
  <si>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</si>
  <si>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</si>
  <si>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</si>
  <si>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</si>
  <si>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</si>
  <si>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</si>
  <si>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</si>
  <si>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</si>
  <si>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</si>
  <si>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</si>
  <si>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</si>
  <si>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</si>
  <si>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</si>
  <si>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</si>
  <si>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</si>
  <si>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</si>
  <si>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</si>
  <si>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</si>
  <si>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</si>
  <si>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</si>
  <si>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</si>
  <si>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</si>
  <si>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</si>
  <si>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</si>
  <si>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</si>
  <si>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</si>
  <si>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</si>
  <si>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</si>
  <si>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</si>
  <si>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</si>
  <si>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</si>
  <si>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</si>
  <si>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</si>
  <si>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</si>
  <si>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</si>
  <si>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</si>
  <si>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</si>
  <si>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</si>
  <si>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</si>
  <si>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</si>
  <si>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</si>
  <si>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</si>
  <si>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</si>
  <si>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</si>
  <si>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</si>
  <si>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</si>
  <si>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</si>
  <si>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</si>
  <si>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</si>
  <si>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</si>
  <si>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</si>
  <si>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</si>
  <si>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</si>
  <si>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</si>
  <si>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</si>
  <si>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</si>
  <si>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</si>
  <si>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</si>
  <si>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</si>
  <si>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</si>
  <si>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</si>
  <si>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</si>
  <si>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</si>
  <si>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</si>
  <si>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</si>
  <si>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</si>
  <si>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</si>
  <si>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</si>
  <si>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</si>
  <si>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</si>
  <si>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</si>
  <si>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</si>
  <si>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</si>
  <si>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</si>
  <si>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</si>
  <si>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</si>
  <si>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</si>
  <si>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</si>
  <si>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</si>
  <si>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</si>
  <si>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</si>
  <si>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</si>
  <si>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</si>
  <si>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</si>
  <si>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</si>
  <si>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</si>
  <si>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</si>
  <si>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</si>
  <si>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</si>
  <si>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</si>
  <si>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</si>
  <si>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</si>
  <si>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</si>
  <si>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</si>
  <si>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</si>
  <si>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</si>
  <si>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</si>
  <si>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</si>
  <si>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</si>
  <si>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</si>
  <si>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</si>
  <si>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</si>
  <si>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</si>
  <si>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</si>
  <si>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</si>
  <si>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</si>
  <si>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</si>
  <si>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</si>
  <si>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</si>
  <si>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</si>
  <si>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</si>
  <si>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</si>
  <si>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</si>
  <si>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</si>
  <si>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</si>
  <si>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</si>
  <si>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</si>
  <si>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</si>
  <si>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</si>
  <si>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</si>
  <si>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</si>
  <si>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</si>
  <si>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</si>
  <si>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</si>
  <si>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</si>
  <si>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</si>
  <si>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</si>
  <si>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</si>
  <si>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</si>
  <si>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</si>
  <si>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</si>
  <si>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</si>
  <si>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</si>
  <si>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</si>
  <si>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</si>
  <si>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</si>
  <si>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</si>
  <si>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</si>
  <si>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</si>
  <si>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</si>
  <si>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</si>
  <si>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</si>
  <si>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</si>
  <si>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</si>
  <si>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</si>
  <si>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</si>
  <si>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</si>
  <si>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</si>
  <si>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</si>
  <si>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</si>
  <si>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</si>
  <si>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</si>
  <si>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</si>
  <si>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</si>
  <si>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</si>
  <si>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</si>
  <si>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</si>
  <si>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</si>
  <si>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</si>
  <si>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</si>
  <si>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</si>
  <si>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</si>
  <si>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</si>
  <si>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</si>
  <si>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</si>
  <si>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</si>
  <si>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</si>
  <si>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</si>
  <si>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</si>
  <si>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</si>
  <si>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</si>
  <si>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</si>
  <si>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</si>
  <si>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</si>
  <si>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</si>
  <si>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</si>
  <si>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</si>
  <si>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</si>
  <si>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</si>
  <si>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</si>
  <si>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</si>
  <si>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</si>
  <si>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</si>
  <si>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</si>
  <si>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</si>
  <si>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</si>
  <si>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</si>
  <si>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</si>
  <si>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</si>
  <si>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</si>
  <si>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</si>
  <si>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</si>
  <si>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</si>
  <si>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</si>
  <si>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</si>
  <si>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</si>
  <si>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</si>
  <si>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</si>
  <si>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</si>
  <si>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</si>
  <si>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</si>
  <si>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</si>
  <si>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</si>
  <si>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</si>
  <si>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</si>
  <si>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</si>
  <si>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</si>
  <si>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</si>
  <si>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</si>
  <si>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</si>
  <si>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</si>
  <si>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</si>
  <si>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</si>
  <si>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</si>
  <si>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</si>
  <si>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</si>
  <si>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</si>
  <si>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</si>
  <si>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</si>
  <si>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</si>
  <si>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</si>
  <si>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</si>
  <si>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</si>
  <si>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</si>
  <si>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</si>
  <si>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</si>
  <si>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</si>
  <si>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</si>
  <si>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</si>
  <si>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</si>
  <si>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</si>
  <si>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</si>
  <si>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</si>
  <si>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</si>
  <si>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</si>
  <si>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</si>
  <si>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</si>
  <si>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</si>
  <si>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</si>
  <si>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</si>
  <si>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</si>
  <si>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</si>
  <si>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</si>
  <si>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</si>
  <si>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</si>
  <si>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</si>
  <si>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</si>
  <si>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</si>
  <si>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</si>
  <si>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</si>
  <si>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</si>
  <si>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</si>
  <si>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</si>
  <si>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</si>
  <si>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</si>
  <si>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</si>
  <si>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</si>
  <si>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</si>
  <si>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</si>
  <si>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</si>
  <si>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</si>
  <si>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</si>
  <si>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</si>
  <si>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</si>
  <si>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</si>
  <si>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</si>
  <si>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</si>
  <si>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</si>
  <si>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</si>
  <si>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</si>
  <si>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</si>
  <si>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</si>
  <si>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</si>
  <si>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</si>
  <si>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</si>
  <si>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</si>
  <si>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</si>
  <si>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</si>
  <si>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Правый</t>
  </si>
  <si>
    <t>ОКС с ↑ ST</t>
  </si>
  <si>
    <t>50 ml</t>
  </si>
  <si>
    <t>Евсеева А.</t>
  </si>
  <si>
    <t>200 ml</t>
  </si>
  <si>
    <t xml:space="preserve">выраженный кальциноз, тромботическая оклюзия тела ствола на фоне стеноза тела ствола ЛКА 80%. </t>
  </si>
  <si>
    <t>10:24</t>
  </si>
  <si>
    <t>выраженный кальциноз проксимального и среднего сегментов, стеноз устья 90%, стеноз проксимального сегмента 40%, стеноз среднего сегмента 50%. Антеградный кровоток TIMI 0.</t>
  </si>
  <si>
    <t>выраженный кальциноз проксимального сегмента, стеноз устья 90%, стеноз проксимального сегмента 60%, стеноз проксимальной трети ВТК 50%, антеградный кровоток TIMI 0.</t>
  </si>
  <si>
    <t>стенозы среднего сегмента менее 50%, дистальное русло не контрастируется за счет дистальной тромботической окклюзии. Антеградный кровоток TIMI 0.</t>
  </si>
  <si>
    <t>С учётом клинических данных, ЭКГ, КАГ совместно с деж.кардиологом Потапова А.Н. принято решение о реваскуляризации бассейна ЛКА по жизненным показаниям.</t>
  </si>
  <si>
    <t xml:space="preserve">Устье ЛКА катетеризировано проводниковым катетером Launcher JL 3.5 6Fr. Коронарный проводник Intuition заведен в дистальный сегмент ПНА. Выполнено 3 пассажа аспирационным катетером Hunter - удалены фрагменты тромба. Частичная реканализация. Выполнена БАП ствола ЛКА, устья ПНА и устья ОА БК Sprinter Legend 2,0-15 мм, давлением 14-16 атм. Выполнена инфузия эптифибатида по схеме ведения. На контрольных съёмках магистральный антеградный кровоток до TIMI I-II, верхушечный сегмент ПНА не контрастируется, слабое контрастирование дистального сегмента ОА. Процедура завершена. </t>
  </si>
  <si>
    <t>бедренный</t>
  </si>
  <si>
    <t>Оставлен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</si>
</sst>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16" fillId="0" borderId="7" xfId="0" applyNumberFormat="1" applyFont="1" applyBorder="1" applyAlignment="1" applyProtection="1">
      <alignment horizontal="left" vertical="center"/>
      <protection locked="0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  <xf numFmtId="0" fontId="3" fillId="0" borderId="5" xfId="0" applyFont="1" applyBorder="1" applyAlignment="1" applyProtection="1">
      <alignment horizontal="justify" vertical="top" wrapText="1"/>
      <protection locked="0"/>
    </xf>
    <xf numFmtId="0" fontId="3" fillId="0" borderId="11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" fillId="0" borderId="3" xfId="0" applyFont="1" applyBorder="1" applyAlignment="1" applyProtection="1">
      <alignment horizontal="justify" vertical="top" wrapText="1"/>
      <protection locked="0"/>
    </xf>
    <xf numFmtId="0" fontId="3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L11" sqref="L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278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44699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0.92708333333333337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0.93055555555555547</v>
      </c>
      <c r="C10" s="61"/>
      <c r="D10" s="116" t="s">
        <v>237</v>
      </c>
      <c r="E10" s="112"/>
      <c r="F10" s="112"/>
      <c r="G10" s="29" t="s">
        <v>231</v>
      </c>
      <c r="H10" s="31" t="s">
        <v>232</v>
      </c>
    </row>
    <row r="11" spans="1:8" ht="18" thickTop="1" thickBot="1">
      <c r="A11" s="106" t="s">
        <v>257</v>
      </c>
      <c r="B11" s="107" t="s">
        <v>446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20283</v>
      </c>
      <c r="C12" s="63"/>
      <c r="D12" s="116" t="s">
        <v>373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66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7554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198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444</v>
      </c>
      <c r="C16" s="18"/>
      <c r="D16" s="41"/>
      <c r="E16" s="41"/>
      <c r="F16" s="41"/>
      <c r="G16" s="159" t="s">
        <v>449</v>
      </c>
      <c r="H16" s="117">
        <v>596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443</v>
      </c>
      <c r="C18" s="18"/>
      <c r="D18" s="33" t="s">
        <v>275</v>
      </c>
      <c r="E18" s="33"/>
      <c r="F18" s="33"/>
      <c r="G18" s="101" t="s">
        <v>254</v>
      </c>
      <c r="H18" s="102" t="s">
        <v>455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0" t="s">
        <v>448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336</v>
      </c>
      <c r="B22" s="213" t="s">
        <v>450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337</v>
      </c>
      <c r="B27" s="213" t="s">
        <v>451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338</v>
      </c>
      <c r="B32" s="213" t="s">
        <v>452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453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276</v>
      </c>
    </row>
    <row r="51" spans="1:13">
      <c r="A51" s="70" t="s">
        <v>264</v>
      </c>
      <c r="B51" s="71" t="s">
        <v>445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456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B53" sqref="B5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251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 s="18"/>
      <c r="C8" s="220" t="s">
        <v>285</v>
      </c>
      <c r="D8" s="220"/>
      <c r="E8" s="220"/>
      <c r="F8" s="83"/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20"/>
      <c r="D9" s="220"/>
      <c r="E9" s="220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44699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0.93055555555555547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0.98958333333333337</v>
      </c>
      <c r="C14" s="63"/>
      <c r="D14" s="116" t="s">
        <v>237</v>
      </c>
      <c r="E14" s="112"/>
      <c r="F14" s="112"/>
      <c r="G14" s="96" t="str">
        <f>КАГ!G10</f>
        <v>Сугера И.В.</v>
      </c>
      <c r="H14" s="109" t="str">
        <f>IF(ISBLANK(КАГ!H10),"",КАГ!H10)</f>
        <v>Тарасова Н.В.</v>
      </c>
    </row>
    <row r="15" spans="1:8" ht="18" thickTop="1" thickBot="1">
      <c r="A15" s="106" t="s">
        <v>257</v>
      </c>
      <c r="B15" s="190" t="str">
        <f>КАГ!B11</f>
        <v>Евсеева А.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20283</v>
      </c>
      <c r="C16" s="18"/>
      <c r="D16" s="116" t="s">
        <v>373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66</v>
      </c>
      <c r="C17" s="18"/>
      <c r="D17" s="116"/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7554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10:24</v>
      </c>
      <c r="H20" s="118">
        <f>КАГ!H16</f>
        <v>596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бедренный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0.93708333333333338</v>
      </c>
    </row>
    <row r="23" spans="1:8" ht="14.45" customHeight="1">
      <c r="A23" s="227" t="s">
        <v>454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4"/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447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456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44699</v>
      </c>
      <c r="C2" s="189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Евсеева 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20283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67" t="str">
        <f>ЧКВ!A6</f>
        <v>Транслюминальная баллонная ангиопластика коронарных артерий. БАП</v>
      </c>
      <c r="C6" s="164" t="s">
        <v>10</v>
      </c>
      <c r="D6" s="126">
        <f>DATEDIF(D5,D10,"y")</f>
        <v>66</v>
      </c>
    </row>
    <row r="7" spans="1:4">
      <c r="A7" s="43"/>
      <c r="B7" s="18"/>
      <c r="C7" s="124" t="s">
        <v>12</v>
      </c>
      <c r="D7" s="126">
        <f>КАГ!$B$14</f>
        <v>7554</v>
      </c>
    </row>
    <row r="8" spans="1:4">
      <c r="A8" s="127" t="str">
        <f>ЧКВ!$A$9</f>
        <v xml:space="preserve">Код модели: 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44699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2" t="s">
        <v>390</v>
      </c>
      <c r="C15" s="199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92" t="s">
        <v>383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2" t="s">
        <v>399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2" t="s">
        <v>426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379</v>
      </c>
      <c r="F7" t="s">
        <v>96</v>
      </c>
      <c r="G7">
        <v>323500</v>
      </c>
      <c r="I7" t="s">
        <v>292</v>
      </c>
      <c r="K7" t="s">
        <v>378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384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348</v>
      </c>
      <c r="H1" s="139" t="s">
        <v>349</v>
      </c>
      <c r="I1" s="139" t="s">
        <v>350</v>
      </c>
      <c r="J1" s="139" t="s">
        <v>351</v>
      </c>
      <c r="K1" s="140" t="s">
        <v>352</v>
      </c>
      <c r="L1" s="140" t="s">
        <v>353</v>
      </c>
      <c r="M1" s="140" t="s">
        <v>354</v>
      </c>
      <c r="N1" s="140" t="s">
        <v>355</v>
      </c>
      <c r="O1" s="140" t="s">
        <v>356</v>
      </c>
      <c r="P1" s="140" t="s">
        <v>357</v>
      </c>
      <c r="Q1" s="140" t="s">
        <v>358</v>
      </c>
      <c r="R1" s="139" t="s">
        <v>131</v>
      </c>
      <c r="S1" s="139" t="s">
        <v>132</v>
      </c>
      <c r="T1" s="139" t="s">
        <v>359</v>
      </c>
      <c r="U1" s="139" t="s">
        <v>360</v>
      </c>
      <c r="V1" s="139" t="s">
        <v>361</v>
      </c>
      <c r="W1" s="139" t="s">
        <v>362</v>
      </c>
      <c r="X1" s="139" t="s">
        <v>363</v>
      </c>
      <c r="Y1" s="139" t="s">
        <v>364</v>
      </c>
      <c r="Z1" s="139" t="s">
        <v>365</v>
      </c>
      <c r="AA1" s="139" t="s">
        <v>366</v>
      </c>
      <c r="AB1" s="139" t="s">
        <v>367</v>
      </c>
      <c r="AC1" s="139" t="s">
        <v>368</v>
      </c>
      <c r="AD1" s="139" t="s">
        <v>369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JL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Intuition</v>
      </c>
      <c r="W2" s="139" t="str">
        <f>IFERROR(INDEX(Расходка[Наименование расходного материала],MATCH(Расходка[№],Поиск_расходки[Индекс6],0)),"")</f>
        <v>Cougar XT Hydro-Track®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345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346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381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401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427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402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376</v>
      </c>
    </row>
    <row r="27" spans="1:33">
      <c r="A27">
        <v>26</v>
      </c>
      <c r="B27" t="s">
        <v>4</v>
      </c>
      <c r="C27" t="s">
        <v>403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377</v>
      </c>
    </row>
    <row r="28" spans="1:33">
      <c r="A28">
        <v>27</v>
      </c>
      <c r="B28" t="s">
        <v>4</v>
      </c>
      <c r="C28" t="s">
        <v>404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1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405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411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406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418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370</v>
      </c>
      <c r="C35" s="1" t="s">
        <v>408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434</v>
      </c>
    </row>
    <row r="36" spans="1:33">
      <c r="A36">
        <v>35</v>
      </c>
      <c r="B36" t="s">
        <v>380</v>
      </c>
      <c r="C36" t="s">
        <v>409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382</v>
      </c>
      <c r="C37" s="1" t="s">
        <v>410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435</v>
      </c>
    </row>
    <row r="38" spans="1:33">
      <c r="A38">
        <v>37</v>
      </c>
      <c r="B38" t="s">
        <v>271</v>
      </c>
      <c r="C38" s="1" t="s">
        <v>415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421</v>
      </c>
    </row>
    <row r="41" spans="1:33">
      <c r="AF41" s="4" t="s">
        <v>6</v>
      </c>
      <c r="AG41" s="4" t="s">
        <v>422</v>
      </c>
    </row>
    <row r="42" spans="1:33">
      <c r="AF42" s="4" t="s">
        <v>6</v>
      </c>
      <c r="AG42" s="4" t="s">
        <v>423</v>
      </c>
    </row>
    <row r="43" spans="1:33">
      <c r="AF43" s="4" t="s">
        <v>6</v>
      </c>
      <c r="AG43" s="4" t="s">
        <v>437</v>
      </c>
    </row>
    <row r="44" spans="1:33"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432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428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433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375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90" zoomScaleNormal="90" workbookViewId="0">
      <selection activeCell="C53" sqref="C5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373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374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372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373</v>
      </c>
      <c r="B38" t="s">
        <v>325</v>
      </c>
    </row>
    <row r="39" spans="1:2">
      <c r="A39" t="s">
        <v>373</v>
      </c>
      <c r="B39" t="s">
        <v>326</v>
      </c>
    </row>
    <row r="40" spans="1:2">
      <c r="A40" t="s">
        <v>373</v>
      </c>
      <c r="B40" t="s">
        <v>327</v>
      </c>
    </row>
    <row r="41" spans="1:2">
      <c r="A41" t="s">
        <v>373</v>
      </c>
      <c r="B41" t="s">
        <v>242</v>
      </c>
    </row>
    <row r="42" spans="1:2">
      <c r="A42" t="s">
        <v>373</v>
      </c>
      <c r="B42" t="s">
        <v>323</v>
      </c>
    </row>
    <row r="43" spans="1:2">
      <c r="A43" t="s">
        <v>373</v>
      </c>
      <c r="B43" t="s">
        <v>334</v>
      </c>
    </row>
    <row r="44" spans="1:2">
      <c r="A44" t="s">
        <v>373</v>
      </c>
      <c r="B44" t="s">
        <v>241</v>
      </c>
    </row>
    <row r="45" spans="1:2">
      <c r="A45" t="s">
        <v>373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425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5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2022-05-18T21:24:03Z</cp:lastPrinted>
  <dcterms:created xsi:type="dcterms:W3CDTF">2015-06-05T18:19:34Z</dcterms:created>
  <dcterms:modified xsi:type="dcterms:W3CDTF">2022-05-19T04:42:06Z</dcterms:modified>
</cp:coreProperties>
</file>