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8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AA9" i="1"/>
  <c r="O23" i="1"/>
  <c r="O24" i="1" s="1"/>
  <c r="AA18" i="1"/>
  <c r="F23" i="1"/>
  <c r="F24" i="1" s="1"/>
  <c r="H30" i="1" l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V2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2" i="1" l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E25" i="1" l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E26" i="1" l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AA25" i="1"/>
  <c r="E27" i="1" l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E28" i="1" l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Y32" i="1"/>
  <c r="Z34" i="1"/>
  <c r="M35" i="1"/>
  <c r="AC17" i="1"/>
  <c r="P34" i="1"/>
  <c r="P35" i="1" s="1"/>
  <c r="P36" i="1" s="1"/>
  <c r="P37" i="1" s="1"/>
  <c r="P38" i="1" s="1"/>
  <c r="AC38" i="1" s="1"/>
  <c r="AA17" i="1"/>
  <c r="N34" i="1"/>
  <c r="N35" i="1" s="1"/>
  <c r="N36" i="1" s="1"/>
  <c r="N37" i="1" s="1"/>
  <c r="N38" i="1" s="1"/>
  <c r="AA38" i="1" s="1"/>
  <c r="AB17" i="1"/>
  <c r="O34" i="1"/>
  <c r="O35" i="1" s="1"/>
  <c r="O36" i="1" s="1"/>
  <c r="O37" i="1" s="1"/>
  <c r="O38" i="1" s="1"/>
  <c r="AB38" i="1" s="1"/>
  <c r="AC33" i="1"/>
  <c r="AC32" i="1"/>
  <c r="AA33" i="1"/>
  <c r="AA32" i="1"/>
  <c r="AB33" i="1"/>
  <c r="AB32" i="1"/>
  <c r="E32" i="1" l="1"/>
  <c r="E33" i="1" s="1"/>
  <c r="E34" i="1" s="1"/>
  <c r="Y16" i="1"/>
  <c r="L37" i="1"/>
  <c r="L38" i="1" s="1"/>
  <c r="Y4" i="1"/>
  <c r="Y30" i="1"/>
  <c r="Y35" i="1"/>
  <c r="Y15" i="1"/>
  <c r="Y23" i="1"/>
  <c r="Y34" i="1"/>
  <c r="Y18" i="1"/>
  <c r="Y31" i="1"/>
  <c r="Y20" i="1"/>
  <c r="AA37" i="1"/>
  <c r="AA16" i="1"/>
  <c r="AC37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Y38" i="1" l="1"/>
  <c r="E35" i="1"/>
  <c r="E36" i="1" s="1"/>
  <c r="R2" i="1" s="1"/>
  <c r="Z20" i="1"/>
  <c r="M37" i="1"/>
  <c r="Z36" i="1"/>
  <c r="E37" i="1" l="1"/>
  <c r="E38" i="1" s="1"/>
  <c r="R25" i="1" s="1"/>
  <c r="Z37" i="1"/>
  <c r="M38" i="1"/>
  <c r="Z38" i="1" s="1"/>
  <c r="Z16" i="1"/>
  <c r="R30" i="1" l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<sst xmlns="http://schemas.openxmlformats.org/spreadsheetml/2006/main" count="719" uniqueCount="459">
  <si>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</si>
  <si>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</si>
  <si>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</si>
  <si>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</si>
  <si>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</si>
  <si>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</si>
  <si>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</si>
  <si>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</si>
  <si>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</si>
  <si>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</si>
  <si>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</si>
  <si>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</si>
  <si>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</si>
  <si>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</si>
  <si>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</si>
  <si>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</si>
  <si>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</si>
  <si>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</si>
  <si>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</si>
  <si>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</si>
  <si>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</si>
  <si>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</si>
  <si>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</si>
  <si>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</si>
  <si>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</si>
  <si>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</si>
  <si>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</si>
  <si>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</si>
  <si>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</si>
  <si>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</si>
  <si>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</si>
  <si>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</si>
  <si>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</si>
  <si>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</si>
  <si>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</si>
  <si>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</si>
  <si>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</si>
  <si>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</si>
  <si>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</si>
  <si>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</si>
  <si>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</si>
  <si>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</si>
  <si>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</si>
  <si>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</si>
  <si>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</si>
  <si>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</si>
  <si>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</si>
  <si>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</si>
  <si>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</si>
  <si>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</si>
  <si>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</si>
  <si>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</si>
  <si>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</si>
  <si>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</si>
  <si>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</si>
  <si>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</si>
  <si>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</si>
  <si>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</si>
  <si>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</si>
  <si>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</si>
  <si>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</si>
  <si>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</si>
  <si>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</si>
  <si>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</si>
  <si>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</si>
  <si>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</si>
  <si>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</si>
  <si>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</si>
  <si>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</si>
  <si>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</si>
  <si>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</si>
  <si>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</si>
  <si>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</si>
  <si>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</si>
  <si>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</si>
  <si>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</si>
  <si>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</si>
  <si>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</si>
  <si>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</si>
  <si>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</si>
  <si>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</si>
  <si>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</si>
  <si>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</si>
  <si>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</si>
  <si>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</si>
  <si>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</si>
  <si>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</si>
  <si>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</si>
  <si>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</si>
  <si>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</si>
  <si>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</si>
  <si>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</si>
  <si>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</si>
  <si>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</si>
  <si>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</si>
  <si>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</si>
  <si>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</si>
  <si>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</si>
  <si>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</si>
  <si>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</si>
  <si>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</si>
  <si>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</si>
  <si>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</si>
  <si>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</si>
  <si>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</si>
  <si>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</si>
  <si>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</si>
  <si>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</si>
  <si>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</si>
  <si>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</si>
  <si>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</si>
  <si>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</si>
  <si>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</si>
  <si>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</si>
  <si>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</si>
  <si>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</si>
  <si>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</si>
  <si>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</si>
  <si>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</si>
  <si>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</si>
  <si>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</si>
  <si>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</si>
  <si>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</si>
  <si>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</si>
  <si>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</si>
  <si>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</si>
  <si>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</si>
  <si>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</si>
  <si>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</si>
  <si>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</si>
  <si>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</si>
  <si>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</si>
  <si>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</si>
  <si>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</si>
  <si>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</si>
  <si>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</si>
  <si>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</si>
  <si>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</si>
  <si>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</si>
  <si>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</si>
  <si>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</si>
  <si>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</si>
  <si>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</si>
  <si>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</si>
  <si>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</si>
  <si>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</si>
  <si>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</si>
  <si>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</si>
  <si>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</si>
  <si>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</si>
  <si>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</si>
  <si>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</si>
  <si>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</si>
  <si>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</si>
  <si>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</si>
  <si>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</si>
  <si>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</si>
  <si>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</si>
  <si>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</si>
  <si>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</si>
  <si>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</si>
  <si>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</si>
  <si>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</si>
  <si>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</si>
  <si>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</si>
  <si>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</si>
  <si>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</si>
  <si>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</si>
  <si>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</si>
  <si>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</si>
  <si>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</si>
  <si>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</si>
  <si>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</si>
  <si>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</si>
  <si>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</si>
  <si>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</si>
  <si>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</si>
  <si>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</si>
  <si>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</si>
  <si>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</si>
  <si>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</si>
  <si>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</si>
  <si>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</si>
  <si>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</si>
  <si>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</si>
  <si>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</si>
  <si>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</si>
  <si>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</si>
  <si>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</si>
  <si>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</si>
  <si>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</si>
  <si>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</si>
  <si>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</si>
  <si>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</si>
  <si>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</si>
  <si>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</si>
  <si>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</si>
  <si>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</si>
  <si>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</si>
  <si>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</si>
  <si>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</si>
  <si>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</si>
  <si>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</si>
  <si>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</si>
  <si>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</si>
  <si>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</si>
  <si>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</si>
  <si>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</si>
  <si>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</si>
  <si>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</si>
  <si>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</si>
  <si>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</si>
  <si>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</si>
  <si>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</si>
  <si>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</si>
  <si>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</si>
  <si>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</si>
  <si>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</si>
  <si>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</si>
  <si>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</si>
  <si>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</si>
  <si>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</si>
  <si>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</si>
  <si>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</si>
  <si>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</si>
  <si>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</si>
  <si>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</si>
  <si>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</si>
  <si>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</si>
  <si>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</si>
  <si>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</si>
  <si>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</si>
  <si>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</si>
  <si>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</si>
  <si>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</si>
  <si>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</si>
  <si>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</si>
  <si>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</si>
  <si>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</si>
  <si>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</si>
  <si>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</si>
  <si>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</si>
  <si>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</si>
  <si>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</si>
  <si>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</si>
  <si>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</si>
  <si>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</si>
  <si>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</si>
  <si>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</si>
  <si>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</si>
  <si>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</si>
  <si>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</si>
  <si>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</si>
  <si>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</si>
  <si>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</si>
  <si>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</si>
  <si>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</si>
  <si>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</si>
  <si>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</si>
  <si>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</si>
  <si>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</si>
  <si>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</si>
  <si>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</si>
  <si>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</si>
  <si>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</si>
  <si>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</si>
  <si>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</si>
  <si>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</si>
  <si>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</si>
  <si>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</si>
  <si>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</si>
  <si>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</si>
  <si>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</si>
  <si>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</si>
  <si>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</si>
  <si>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</si>
  <si>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</si>
  <si>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</si>
  <si>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</si>
  <si>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</si>
  <si>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</si>
  <si>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</si>
  <si>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</si>
  <si>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</si>
  <si>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</si>
  <si>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</si>
  <si>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</si>
  <si>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</si>
  <si>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</si>
  <si>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</si>
  <si>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</si>
  <si>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</si>
  <si>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</si>
  <si>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</si>
  <si>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</si>
  <si>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</si>
  <si>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</si>
  <si>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</si>
  <si>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</si>
  <si>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</si>
  <si>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</si>
  <si>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</si>
  <si>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</si>
  <si>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</si>
  <si>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</si>
  <si>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</si>
  <si>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</si>
  <si>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</si>
  <si>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</si>
  <si>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</si>
  <si>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</si>
  <si>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</si>
  <si>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</si>
  <si>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</si>
  <si>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</si>
  <si>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</si>
  <si>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</si>
  <si>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</si>
  <si>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</si>
  <si>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</si>
  <si>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</si>
  <si>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</si>
  <si>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</si>
  <si>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</si>
  <si>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</si>
  <si>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</si>
  <si>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</si>
  <si>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</si>
  <si>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</si>
  <si>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</si>
  <si>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</si>
  <si>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</si>
  <si>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</si>
  <si>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</si>
  <si>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</si>
  <si>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</si>
  <si>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</si>
  <si>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</si>
  <si>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</si>
  <si>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</si>
  <si>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</si>
  <si>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</si>
  <si>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</si>
  <si>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</si>
  <si>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</si>
  <si>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</si>
  <si>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</si>
  <si>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</si>
  <si>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</si>
  <si>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</si>
  <si>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</si>
  <si>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</si>
  <si>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</si>
  <si>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</si>
  <si>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</si>
  <si>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</si>
  <si>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</si>
  <si>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</si>
  <si>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</si>
  <si>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</si>
  <si>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</si>
  <si>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</si>
  <si>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</si>
  <si>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</si>
  <si>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</si>
  <si>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</si>
  <si>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</si>
  <si>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</si>
  <si>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</si>
  <si>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</si>
  <si>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</si>
  <si>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</si>
  <si>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</si>
  <si>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</si>
  <si>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</si>
  <si>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</si>
  <si>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</si>
  <si>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</si>
  <si>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</si>
  <si>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</si>
  <si>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</si>
  <si>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</si>
  <si>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</si>
  <si>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</si>
  <si>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</si>
  <si>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</si>
  <si>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</si>
  <si>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</si>
  <si>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</si>
  <si>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</si>
  <si>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</si>
  <si>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</si>
  <si>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</si>
  <si>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</si>
  <si>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</si>
  <si>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</si>
  <si>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</si>
  <si>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</si>
  <si>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</si>
  <si>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</si>
  <si>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</si>
  <si>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</si>
  <si>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</si>
  <si>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</si>
  <si>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</si>
  <si>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</si>
  <si>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</si>
  <si>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</si>
  <si>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</si>
  <si>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</si>
  <si>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</si>
  <si>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</si>
  <si>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</si>
  <si>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</si>
  <si>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</si>
  <si>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</si>
  <si>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</si>
  <si>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</si>
  <si>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</si>
  <si>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</si>
  <si>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</si>
  <si>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</si>
  <si>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</si>
  <si>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</si>
  <si>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</si>
  <si>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</si>
  <si>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</si>
  <si>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</si>
  <si>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</si>
  <si>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</si>
  <si>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</si>
  <si>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</si>
  <si>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</si>
  <si>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</si>
  <si>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</si>
  <si>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</si>
  <si>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</si>
  <si>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</si>
  <si>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</si>
  <si>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</si>
  <si>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</si>
  <si>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</si>
  <si>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</si>
  <si>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</si>
  <si>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</si>
  <si>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</si>
  <si>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</si>
  <si>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И/О старшей мед.сетры: А.М. Казанцева</t>
  </si>
  <si>
    <t>Правый</t>
  </si>
  <si>
    <t>Антуфьева С.Ю.</t>
  </si>
  <si>
    <t>13:00</t>
  </si>
  <si>
    <t>стеноз дист/3 30%.</t>
  </si>
  <si>
    <t>тотальная окклюзия на уровне устья ПНА, пролонгированый стеноз проксимального и среднего сегмента 80%, на границе среднего и дистального сегмента стеноз 90%, стенозы дистального сегмента 40%.  Антеградны кровоток по ДВ и ПНА TIMI 0. Слабый коллатеральный кровоток из ПКА с ретроградным частичным контрастированием СВ и среднего сегмента ПНА и ДВ.</t>
  </si>
  <si>
    <t>стеноз проксимального сегмента 30%, неровность контуров средней трети, стеноз дистального сегмента 40%.  Антеградны кровоток  TIMI III.</t>
  </si>
  <si>
    <t>стеноз проксимального сегмента не менее 70%, неровность контуров дистального сегмента. Антеградны кровоток  TIMI III.</t>
  </si>
  <si>
    <t>С учётом клинических данных совместно с карлиологом ПРИТ  Дубровской Я.А.  принято решение  о целесообразности реваскуляризации ПНА.</t>
  </si>
  <si>
    <t>200 ml</t>
  </si>
  <si>
    <t>Устье ствола ЛКА катетеризировано проводниковым катетером Launcher EBU 3.5 6Fr. Коронарный проводник Intuition заведен в дистальный сегмент ПНА. Выполнена реканализация артерии БК Sprinter Legend 2.0-15 мм.  В зону 90% стеноза границы среднего и дистального сегмента имплантирован DES Resolute Integrity 2,5-18 mm, давлением 9 атм. В зону среднего сегмента имплантирован DES Resolute Integrity 2,75-30 mm, давлением 12 атм. В зону проксимального сегмента с покрытием устья ПНА имплантирован DES Resolute Integrity 3,0-38 mm, давлением 14 атм.  На контрольных съёмках ангиографический результат субоптимальный, признаков краевых диссекций, тромбоза по ПНА нет.  Антеградный кровоток по ДВ TIMI 0; слабое ретроградное контрастированием ДВ.  Антеградный кровоток по ПНА  TIMI III. Пациентка в стабильном состоянии переводится в ПРИТ для дальнейшего наблюдения и лечения.</t>
  </si>
  <si>
    <r>
      <t xml:space="preserve">1. Контроль места пункции, повязка  на руке 6ч. 2) </t>
    </r>
    <r>
      <rPr>
        <b/>
        <i/>
        <u/>
        <sz val="11"/>
        <color theme="1"/>
        <rFont val="Calibri"/>
        <family val="2"/>
        <charset val="204"/>
        <scheme val="minor"/>
      </rPr>
      <t>Технически выполнимо стентированием ПКА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</si>
</sst>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59" fillId="0" borderId="5" xfId="0" applyFont="1" applyBorder="1" applyAlignment="1" applyProtection="1">
      <alignment horizontal="justify" vertical="top" wrapText="1"/>
      <protection locked="0"/>
    </xf>
    <xf numFmtId="0" fontId="59" fillId="0" borderId="11" xfId="0" applyFont="1" applyBorder="1" applyAlignment="1" applyProtection="1">
      <alignment horizontal="justify" vertical="top" wrapText="1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8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8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K41" sqref="K4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44709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0.64583333333333337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0.65277777777777779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449</v>
      </c>
      <c r="C11" s="62"/>
      <c r="D11" s="116" t="s">
        <v>234</v>
      </c>
      <c r="E11" s="112"/>
      <c r="F11" s="112"/>
      <c r="G11" s="29" t="s">
        <v>240</v>
      </c>
      <c r="H11" s="31"/>
    </row>
    <row r="12" spans="1:8" ht="16.5" thickTop="1">
      <c r="A12" s="97" t="s">
        <v>8</v>
      </c>
      <c r="B12" s="98">
        <v>25951</v>
      </c>
      <c r="C12" s="63"/>
      <c r="D12" s="116" t="s">
        <v>372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51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8182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387</v>
      </c>
      <c r="C16" s="18"/>
      <c r="D16" s="41"/>
      <c r="E16" s="41"/>
      <c r="F16" s="41"/>
      <c r="G16" s="159" t="s">
        <v>450</v>
      </c>
      <c r="H16" s="117">
        <v>1874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448</v>
      </c>
      <c r="C18" s="18"/>
      <c r="D18" s="33" t="s">
        <v>275</v>
      </c>
      <c r="E18" s="33"/>
      <c r="F18" s="33"/>
      <c r="G18" s="101" t="s">
        <v>254</v>
      </c>
      <c r="H18" s="102" t="s">
        <v>384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451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452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337</v>
      </c>
      <c r="B27" s="213" t="s">
        <v>453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3" t="s">
        <v>454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455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/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7" zoomScaleNormal="100" zoomScaleSheetLayoutView="100" zoomScalePageLayoutView="90" workbookViewId="0">
      <selection activeCell="K38" sqref="K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273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286</v>
      </c>
      <c r="D8" s="220"/>
      <c r="E8" s="220"/>
      <c r="F8" s="83">
        <v>3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44709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0.65277777777777779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0.6875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Антуфьева С.Ю.</v>
      </c>
      <c r="C15" s="18"/>
      <c r="D15" s="116" t="s">
        <v>234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25951</v>
      </c>
      <c r="C16" s="18"/>
      <c r="D16" s="116" t="s">
        <v>372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51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8182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13:00</v>
      </c>
      <c r="H20" s="118">
        <f>КАГ!H16</f>
        <v>1874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6" t="s">
        <v>457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458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456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A24" sqref="A24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Антуфьева С.Ю.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25951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51</v>
      </c>
    </row>
    <row r="7" spans="1:4">
      <c r="A7" s="43"/>
      <c r="B7" s="18"/>
      <c r="C7" s="124" t="s">
        <v>12</v>
      </c>
      <c r="D7" s="126">
        <f>КАГ!$B$14</f>
        <v>8182</v>
      </c>
    </row>
    <row r="8" spans="1:4">
      <c r="A8" s="127" t="str">
        <f>ЧКВ!$A$9</f>
        <v>Код модели: 21167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44709</v>
      </c>
    </row>
    <row r="11" spans="1:4">
      <c r="A11" s="32"/>
      <c r="B11" s="136"/>
      <c r="C11" s="136"/>
      <c r="D11" s="137"/>
    </row>
    <row r="12" spans="1:4" ht="18.75" customHeight="1">
      <c r="A12" s="171" t="s">
        <v>414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402</v>
      </c>
      <c r="C15" s="168" t="s">
        <v>162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402</v>
      </c>
      <c r="C16" s="168" t="s">
        <v>426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402</v>
      </c>
      <c r="C17" s="168" t="s">
        <v>176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392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93" t="s">
        <v>401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447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387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443</v>
      </c>
    </row>
    <row r="5" spans="1:15" ht="30">
      <c r="A5" s="10">
        <v>4</v>
      </c>
      <c r="B5" s="2"/>
      <c r="C5" s="10" t="s">
        <v>39</v>
      </c>
      <c r="D5" s="5" t="s">
        <v>442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415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416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386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H5" sqref="AH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Intuition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392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393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395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396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397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398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388</v>
      </c>
    </row>
    <row r="14" spans="1:37">
      <c r="A14">
        <v>13</v>
      </c>
      <c r="B14" t="s">
        <v>3</v>
      </c>
      <c r="C14" t="s">
        <v>399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389</v>
      </c>
    </row>
    <row r="15" spans="1:37">
      <c r="A15">
        <v>14</v>
      </c>
      <c r="B15" t="s">
        <v>3</v>
      </c>
      <c r="C15" t="s">
        <v>438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390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421</v>
      </c>
    </row>
    <row r="17" spans="1:33">
      <c r="A17">
        <v>16</v>
      </c>
      <c r="B17" t="s">
        <v>3</v>
      </c>
      <c r="C17" t="s">
        <v>400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418</v>
      </c>
    </row>
    <row r="18" spans="1:33">
      <c r="A18">
        <v>17</v>
      </c>
      <c r="B18" t="s">
        <v>3</v>
      </c>
      <c r="C18" t="s">
        <v>428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401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402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403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404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1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405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406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422</v>
      </c>
    </row>
    <row r="30" spans="1:33">
      <c r="A30">
        <v>29</v>
      </c>
      <c r="B30" t="s">
        <v>4</v>
      </c>
      <c r="C30" t="s">
        <v>413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433</v>
      </c>
    </row>
    <row r="31" spans="1:33">
      <c r="A31">
        <v>30</v>
      </c>
      <c r="B31" t="s">
        <v>4</v>
      </c>
      <c r="C31" t="s">
        <v>408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409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419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369</v>
      </c>
      <c r="C35" s="1" t="s">
        <v>410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Angio-Seal™ VIP</v>
      </c>
      <c r="Z35" s="144" t="str">
        <f>IFERROR(INDEX(Расходка[Наименование расходного материала],MATCH(Расходка[№],Поиск_расходки[Индекс9],0)),"")</f>
        <v>Angio-Seal™ VIP</v>
      </c>
      <c r="AA35" s="144" t="str">
        <f>IFERROR(INDEX(Расходка[Наименование расходного материала],MATCH(Расходка[№],Поиск_расходки[Индекс10],0)),"")</f>
        <v>Angio-Seal™ VIP</v>
      </c>
      <c r="AB35" s="144" t="str">
        <f>IFERROR(INDEX(Расходка[Наименование расходного материала],MATCH(Расходка[№],Поиск_расходки[Индекс11],0)),"")</f>
        <v>Angio-Seal™ VIP</v>
      </c>
      <c r="AC35" s="144" t="str">
        <f>IFERROR(INDEX(Расходка[Наименование расходного материала],MATCH(Расходка[№],Поиск_расходки[Индекс12],0)),"")</f>
        <v>Angio-Seal™ VIP</v>
      </c>
      <c r="AD35" s="144" t="str">
        <f>IFERROR(INDEX(Расходка[Наименование расходного материала],MATCH(Расходка[№],Поиск_расходки[Индекс13],0)),"")</f>
        <v>Angio-Seal™ VIP</v>
      </c>
      <c r="AF35" s="4" t="s">
        <v>6</v>
      </c>
      <c r="AG35" s="4" t="s">
        <v>436</v>
      </c>
    </row>
    <row r="36" spans="1:33">
      <c r="A36">
        <v>35</v>
      </c>
      <c r="B36" t="s">
        <v>379</v>
      </c>
      <c r="C36" t="s">
        <v>411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BasixCOMPAK</v>
      </c>
      <c r="Z36" s="144" t="str">
        <f>IFERROR(INDEX(Расходка[Наименование расходного материала],MATCH(Расходка[№],Поиск_расходки[Индекс9],0)),"")</f>
        <v>BasixCOMPAK</v>
      </c>
      <c r="AA36" s="144" t="str">
        <f>IFERROR(INDEX(Расходка[Наименование расходного материала],MATCH(Расходка[№],Поиск_расходки[Индекс10],0)),"")</f>
        <v>BasixCOMPAK</v>
      </c>
      <c r="AB36" s="144" t="str">
        <f>IFERROR(INDEX(Расходка[Наименование расходного материала],MATCH(Расходка[№],Поиск_расходки[Индекс11],0)),"")</f>
        <v>BasixCOMPAK</v>
      </c>
      <c r="AC36" s="144" t="str">
        <f>IFERROR(INDEX(Расходка[Наименование расходного материала],MATCH(Расходка[№],Поиск_расходки[Индекс12],0)),"")</f>
        <v>BasixCOMPAK</v>
      </c>
      <c r="AD36" s="144" t="str">
        <f>IFERROR(INDEX(Расходка[Наименование расходного материала],MATCH(Расходка[№],Поиск_расходки[Индекс13],0)),"")</f>
        <v>BasixCOMPAK</v>
      </c>
      <c r="AF36" s="4" t="s">
        <v>6</v>
      </c>
      <c r="AG36" s="4" t="s">
        <v>166</v>
      </c>
    </row>
    <row r="37" spans="1:33">
      <c r="A37">
        <v>36</v>
      </c>
      <c r="B37" t="s">
        <v>381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Nitrex 260</v>
      </c>
      <c r="Z37" s="144" t="str">
        <f>IFERROR(INDEX(Расходка[Наименование расходного материала],MATCH(Расходка[№],Поиск_расходки[Индекс9],0)),"")</f>
        <v>Nitrex 260</v>
      </c>
      <c r="AA37" s="144" t="str">
        <f>IFERROR(INDEX(Расходка[Наименование расходного материала],MATCH(Расходка[№],Поиск_расходки[Индекс10],0)),"")</f>
        <v>Nitrex 260</v>
      </c>
      <c r="AB37" s="144" t="str">
        <f>IFERROR(INDEX(Расходка[Наименование расходного материала],MATCH(Расходка[№],Поиск_расходки[Индекс11],0)),"")</f>
        <v>Nitrex 260</v>
      </c>
      <c r="AC37" s="144" t="str">
        <f>IFERROR(INDEX(Расходка[Наименование расходного материала],MATCH(Расходка[№],Поиск_расходки[Индекс12],0)),"")</f>
        <v>Nitrex 260</v>
      </c>
      <c r="AD37" s="144" t="str">
        <f>IFERROR(INDEX(Расходка[Наименование расходного материала],MATCH(Расходка[№],Поиск_расходки[Индекс13],0)),"")</f>
        <v>Nitrex 260</v>
      </c>
      <c r="AF37" s="4" t="s">
        <v>6</v>
      </c>
      <c r="AG37" s="4" t="s">
        <v>437</v>
      </c>
    </row>
    <row r="38" spans="1:33">
      <c r="A38">
        <v>37</v>
      </c>
      <c r="B38" t="s">
        <v>271</v>
      </c>
      <c r="C38" s="1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Oscor 7F</v>
      </c>
      <c r="Z38" s="144" t="str">
        <f>IFERROR(INDEX(Расходка[Наименование расходного материала],MATCH(Расходка[№],Поиск_расходки[Индекс9],0)),"")</f>
        <v>Oscor 7F</v>
      </c>
      <c r="AA38" s="144" t="str">
        <f>IFERROR(INDEX(Расходка[Наименование расходного материала],MATCH(Расходка[№],Поиск_расходки[Индекс10],0)),"")</f>
        <v>Oscor 7F</v>
      </c>
      <c r="AB38" s="144" t="str">
        <f>IFERROR(INDEX(Расходка[Наименование расходного материала],MATCH(Расходка[№],Поиск_расходки[Индекс11],0)),"")</f>
        <v>Oscor 7F</v>
      </c>
      <c r="AC38" s="144" t="str">
        <f>IFERROR(INDEX(Расходка[Наименование расходного материала],MATCH(Расходка[№],Поиск_расходки[Индекс12],0)),"")</f>
        <v>Oscor 7F</v>
      </c>
      <c r="AD38" s="144" t="str">
        <f>IFERROR(INDEX(Расходка[Наименование расходного материала],MATCH(Расходка[№],Поиск_расходки[Индекс13],0)),"")</f>
        <v>Oscor 7F</v>
      </c>
      <c r="AF38" s="4" t="s">
        <v>6</v>
      </c>
      <c r="AG38" s="4" t="s">
        <v>169</v>
      </c>
    </row>
    <row r="39" spans="1:33">
      <c r="C39" s="1"/>
      <c r="AF39" s="4" t="s">
        <v>6</v>
      </c>
      <c r="AG39" s="4" t="s">
        <v>170</v>
      </c>
    </row>
    <row r="40" spans="1:33">
      <c r="AF40" s="4" t="s">
        <v>6</v>
      </c>
      <c r="AG40" s="4" t="s">
        <v>423</v>
      </c>
    </row>
    <row r="41" spans="1:33">
      <c r="AF41" s="4" t="s">
        <v>6</v>
      </c>
      <c r="AG41" s="4" t="s">
        <v>424</v>
      </c>
    </row>
    <row r="42" spans="1:33">
      <c r="AF42" s="4" t="s">
        <v>6</v>
      </c>
      <c r="AG42" s="4" t="s">
        <v>425</v>
      </c>
    </row>
    <row r="43" spans="1:33">
      <c r="AF43" s="4" t="s">
        <v>6</v>
      </c>
      <c r="AG43" s="4" t="s">
        <v>439</v>
      </c>
    </row>
    <row r="44" spans="1:33">
      <c r="AF44" s="4" t="s">
        <v>6</v>
      </c>
      <c r="AG44" s="4" t="s">
        <v>426</v>
      </c>
    </row>
    <row r="45" spans="1:33">
      <c r="AF45" s="4" t="s">
        <v>6</v>
      </c>
      <c r="AG45" s="4" t="s">
        <v>440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C48" s="1"/>
      <c r="AF48" s="4" t="s">
        <v>6</v>
      </c>
      <c r="AG48" s="4" t="s">
        <v>172</v>
      </c>
    </row>
    <row r="49" spans="32:33">
      <c r="AF49" s="4" t="s">
        <v>6</v>
      </c>
      <c r="AG49" s="4" t="s">
        <v>173</v>
      </c>
    </row>
    <row r="50" spans="32:33">
      <c r="AF50" s="4" t="s">
        <v>6</v>
      </c>
      <c r="AG50" s="4" t="s">
        <v>174</v>
      </c>
    </row>
    <row r="51" spans="32:33">
      <c r="AF51" s="4" t="s">
        <v>6</v>
      </c>
      <c r="AG51" s="4" t="s">
        <v>434</v>
      </c>
    </row>
    <row r="52" spans="32:33">
      <c r="AF52" s="4" t="s">
        <v>6</v>
      </c>
      <c r="AG52" s="4" t="s">
        <v>175</v>
      </c>
    </row>
    <row r="53" spans="32:33">
      <c r="AF53" s="4" t="s">
        <v>6</v>
      </c>
      <c r="AG53" s="4" t="s">
        <v>176</v>
      </c>
    </row>
    <row r="54" spans="32:33">
      <c r="AF54" s="4" t="s">
        <v>6</v>
      </c>
      <c r="AG54" s="4" t="s">
        <v>189</v>
      </c>
    </row>
    <row r="55" spans="32:33">
      <c r="AF55" s="4" t="s">
        <v>6</v>
      </c>
      <c r="AG55" s="4" t="s">
        <v>111</v>
      </c>
    </row>
    <row r="56" spans="32:33">
      <c r="AF56" s="4" t="s">
        <v>6</v>
      </c>
      <c r="AG56" s="4" t="s">
        <v>112</v>
      </c>
    </row>
    <row r="57" spans="32:33">
      <c r="AF57" s="4" t="s">
        <v>6</v>
      </c>
      <c r="AG57" s="4" t="s">
        <v>163</v>
      </c>
    </row>
    <row r="58" spans="32:33">
      <c r="AF58" s="4" t="s">
        <v>6</v>
      </c>
      <c r="AG58" s="4" t="s">
        <v>178</v>
      </c>
    </row>
    <row r="59" spans="32:33">
      <c r="AF59" s="4" t="s">
        <v>6</v>
      </c>
      <c r="AG59" s="4" t="s">
        <v>168</v>
      </c>
    </row>
    <row r="60" spans="32:33">
      <c r="AF60" s="4" t="s">
        <v>6</v>
      </c>
      <c r="AG60" s="4" t="s">
        <v>430</v>
      </c>
    </row>
    <row r="61" spans="32:33">
      <c r="AF61" s="4" t="s">
        <v>6</v>
      </c>
      <c r="AG61" s="4" t="s">
        <v>179</v>
      </c>
    </row>
    <row r="62" spans="32:33">
      <c r="AF62" s="4" t="s">
        <v>6</v>
      </c>
      <c r="AG62" s="4" t="s">
        <v>435</v>
      </c>
    </row>
    <row r="63" spans="32:33">
      <c r="AF63" s="4" t="s">
        <v>6</v>
      </c>
      <c r="AG63" s="4" t="s">
        <v>180</v>
      </c>
    </row>
    <row r="64" spans="32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441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446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445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427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2022-05-28T13:44:47Z</cp:lastPrinted>
  <dcterms:created xsi:type="dcterms:W3CDTF">2015-06-05T18:19:34Z</dcterms:created>
  <dcterms:modified xsi:type="dcterms:W3CDTF">2022-05-28T14:05:19Z</dcterms:modified>
</cp:coreProperties>
</file>