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16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F39" i="1"/>
  <c r="F40" i="1"/>
  <c r="F41" i="1"/>
  <c r="G39" i="1"/>
  <c r="G40" i="1"/>
  <c r="G41" i="1"/>
  <c r="I39" i="1"/>
  <c r="I40" i="1" s="1"/>
  <c r="J39" i="1"/>
  <c r="J40" i="1"/>
  <c r="J41" i="1" s="1"/>
  <c r="K39" i="1"/>
  <c r="K40" i="1" s="1"/>
  <c r="L39" i="1"/>
  <c r="L40" i="1"/>
  <c r="L41" i="1"/>
  <c r="M39" i="1"/>
  <c r="M40" i="1" s="1"/>
  <c r="N39" i="1"/>
  <c r="N40" i="1"/>
  <c r="N41" i="1"/>
  <c r="O39" i="1"/>
  <c r="O40" i="1" s="1"/>
  <c r="P39" i="1"/>
  <c r="P40" i="1"/>
  <c r="P41" i="1"/>
  <c r="Q39" i="1"/>
  <c r="Q40" i="1" s="1"/>
  <c r="R39" i="1"/>
  <c r="R40" i="1"/>
  <c r="R41" i="1"/>
  <c r="S39" i="1"/>
  <c r="S40" i="1"/>
  <c r="S41" i="1"/>
  <c r="T39" i="1"/>
  <c r="T40" i="1"/>
  <c r="T41" i="1"/>
  <c r="AA39" i="1"/>
  <c r="AA40" i="1"/>
  <c r="AA41" i="1"/>
  <c r="AB39" i="1"/>
  <c r="AC39" i="1"/>
  <c r="AC40" i="1"/>
  <c r="AC41" i="1"/>
  <c r="AD39" i="1"/>
  <c r="Q41" i="1" l="1"/>
  <c r="AD40" i="1"/>
  <c r="AD41" i="1"/>
  <c r="O41" i="1"/>
  <c r="AB40" i="1"/>
  <c r="AB41" i="1"/>
  <c r="M41" i="1"/>
  <c r="K41" i="1"/>
  <c r="I41" i="1"/>
  <c r="C16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J8" i="1"/>
  <c r="M6" i="1"/>
  <c r="H7" i="1"/>
  <c r="O7" i="1"/>
  <c r="Q8" i="1"/>
  <c r="L8" i="1"/>
  <c r="K7" i="1"/>
  <c r="P11" i="1"/>
  <c r="J7" i="1" l="1"/>
  <c r="G8" i="1"/>
  <c r="N9" i="1"/>
  <c r="N10" i="1" s="1"/>
  <c r="N11" i="1" s="1"/>
  <c r="E7" i="1"/>
  <c r="E8" i="1" s="1"/>
  <c r="I7" i="1"/>
  <c r="I8" i="1" s="1"/>
  <c r="I9" i="1" s="1"/>
  <c r="F7" i="1"/>
  <c r="J9" i="1"/>
  <c r="M7" i="1"/>
  <c r="M8" i="1" s="1"/>
  <c r="M9" i="1" s="1"/>
  <c r="O8" i="1"/>
  <c r="O9" i="1" s="1"/>
  <c r="O10" i="1" s="1"/>
  <c r="H8" i="1"/>
  <c r="E9" i="1"/>
  <c r="P12" i="1"/>
  <c r="Q9" i="1"/>
  <c r="L9" i="1"/>
  <c r="K8" i="1"/>
  <c r="Q10" i="1" l="1"/>
  <c r="J10" i="1"/>
  <c r="J11" i="1" s="1"/>
  <c r="G9" i="1"/>
  <c r="G10" i="1" s="1"/>
  <c r="H9" i="1"/>
  <c r="I10" i="1"/>
  <c r="I11" i="1" s="1"/>
  <c r="I12" i="1" s="1"/>
  <c r="F8" i="1"/>
  <c r="F9" i="1" s="1"/>
  <c r="F10" i="1" s="1"/>
  <c r="F11" i="1" s="1"/>
  <c r="F12" i="1" s="1"/>
  <c r="E10" i="1"/>
  <c r="M10" i="1"/>
  <c r="M11" i="1" s="1"/>
  <c r="M12" i="1" s="1"/>
  <c r="K9" i="1"/>
  <c r="K10" i="1" s="1"/>
  <c r="N12" i="1"/>
  <c r="P13" i="1"/>
  <c r="Q11" i="1"/>
  <c r="Q12" i="1" s="1"/>
  <c r="Q13" i="1" s="1"/>
  <c r="O11" i="1"/>
  <c r="O12" i="1" s="1"/>
  <c r="L10" i="1"/>
  <c r="P14" i="1" l="1"/>
  <c r="P15" i="1" s="1"/>
  <c r="J12" i="1"/>
  <c r="H10" i="1"/>
  <c r="H11" i="1" s="1"/>
  <c r="H12" i="1" s="1"/>
  <c r="H13" i="1" s="1"/>
  <c r="N13" i="1"/>
  <c r="AA2" i="1" s="1"/>
  <c r="E11" i="1"/>
  <c r="F13" i="1"/>
  <c r="G11" i="1"/>
  <c r="I13" i="1"/>
  <c r="I14" i="1" s="1"/>
  <c r="O13" i="1"/>
  <c r="O14" i="1" s="1"/>
  <c r="L11" i="1"/>
  <c r="L12" i="1" s="1"/>
  <c r="Q14" i="1"/>
  <c r="M13" i="1"/>
  <c r="M14" i="1" s="1"/>
  <c r="K11" i="1"/>
  <c r="G12" i="1" l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W39" i="1" l="1"/>
  <c r="W41" i="1"/>
  <c r="W40" i="1"/>
  <c r="H30" i="1"/>
  <c r="H31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X40" i="1" l="1"/>
  <c r="X41" i="1"/>
  <c r="X39" i="1"/>
  <c r="V39" i="1"/>
  <c r="V40" i="1"/>
  <c r="V41" i="1"/>
  <c r="U40" i="1"/>
  <c r="U39" i="1"/>
  <c r="U41" i="1"/>
  <c r="V2" i="1"/>
  <c r="U2" i="1"/>
  <c r="E22" i="1"/>
  <c r="E23" i="1" s="1"/>
  <c r="E24" i="1" s="1"/>
  <c r="Q34" i="1"/>
  <c r="N27" i="1"/>
  <c r="M28" i="1"/>
  <c r="M29" i="1" s="1"/>
  <c r="L30" i="1"/>
  <c r="G29" i="1"/>
  <c r="G30" i="1" s="1"/>
  <c r="F28" i="1"/>
  <c r="AA27" i="1"/>
  <c r="N28" i="1"/>
  <c r="AC27" i="1"/>
  <c r="P28" i="1"/>
  <c r="AB27" i="1"/>
  <c r="O28" i="1"/>
  <c r="AA26" i="1"/>
  <c r="AA7" i="1"/>
  <c r="Q35" i="1" l="1"/>
  <c r="Q36" i="1" s="1"/>
  <c r="Q37" i="1" s="1"/>
  <c r="Q38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AD37" i="1" l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L33" i="1"/>
  <c r="M31" i="1"/>
  <c r="N30" i="1"/>
  <c r="O30" i="1"/>
  <c r="P30" i="1"/>
  <c r="AC25" i="1"/>
  <c r="AB25" i="1"/>
  <c r="AA25" i="1"/>
  <c r="AD33" i="1" l="1"/>
  <c r="AD32" i="1"/>
  <c r="E27" i="1"/>
  <c r="M32" i="1"/>
  <c r="M33" i="1" s="1"/>
  <c r="L34" i="1"/>
  <c r="S2" i="1"/>
  <c r="AC30" i="1"/>
  <c r="P31" i="1"/>
  <c r="AB30" i="1"/>
  <c r="O31" i="1"/>
  <c r="AA30" i="1"/>
  <c r="N31" i="1"/>
  <c r="E28" i="1" l="1"/>
  <c r="L35" i="1"/>
  <c r="M34" i="1"/>
  <c r="Z2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M35" i="1"/>
  <c r="AC17" i="1"/>
  <c r="P34" i="1"/>
  <c r="P35" i="1" s="1"/>
  <c r="P36" i="1" s="1"/>
  <c r="P37" i="1" s="1"/>
  <c r="P38" i="1" s="1"/>
  <c r="AA17" i="1"/>
  <c r="N34" i="1"/>
  <c r="N35" i="1" s="1"/>
  <c r="N36" i="1" s="1"/>
  <c r="N37" i="1" s="1"/>
  <c r="N38" i="1" s="1"/>
  <c r="AB17" i="1"/>
  <c r="O34" i="1"/>
  <c r="O35" i="1" s="1"/>
  <c r="O36" i="1" s="1"/>
  <c r="O37" i="1" s="1"/>
  <c r="O38" i="1" s="1"/>
  <c r="AB38" i="1" l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Y2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Y23" i="1" s="1"/>
  <c r="AC33" i="1"/>
  <c r="AB33" i="1"/>
  <c r="E35" i="1"/>
  <c r="E36" i="1" s="1"/>
  <c r="M37" i="1"/>
  <c r="Y6" i="1" l="1"/>
  <c r="Y8" i="1"/>
  <c r="Y3" i="1"/>
  <c r="Y4" i="1"/>
  <c r="Y5" i="1"/>
  <c r="Y7" i="1"/>
  <c r="Y41" i="1"/>
  <c r="Y39" i="1"/>
  <c r="Y40" i="1"/>
  <c r="Y30" i="1"/>
  <c r="Y15" i="1"/>
  <c r="Y18" i="1"/>
  <c r="Y20" i="1"/>
  <c r="Y28" i="1"/>
  <c r="Y26" i="1"/>
  <c r="Y11" i="1"/>
  <c r="Y24" i="1"/>
  <c r="Y21" i="1"/>
  <c r="Y10" i="1"/>
  <c r="Y25" i="1"/>
  <c r="Y16" i="1"/>
  <c r="Y35" i="1"/>
  <c r="Y34" i="1"/>
  <c r="Y31" i="1"/>
  <c r="Y12" i="1"/>
  <c r="Y22" i="1"/>
  <c r="Y29" i="1"/>
  <c r="Y27" i="1"/>
  <c r="Y13" i="1"/>
  <c r="Y19" i="1"/>
  <c r="Y36" i="1"/>
  <c r="Y14" i="1"/>
  <c r="Y9" i="1"/>
  <c r="Y17" i="1"/>
  <c r="Y38" i="1"/>
  <c r="Y37" i="1"/>
  <c r="E37" i="1"/>
  <c r="E38" i="1" s="1"/>
  <c r="M38" i="1"/>
  <c r="Z33" i="1" l="1"/>
  <c r="Z39" i="1"/>
  <c r="Z40" i="1"/>
  <c r="Z41" i="1"/>
  <c r="Z18" i="1"/>
  <c r="Z8" i="1"/>
  <c r="Z15" i="1"/>
  <c r="Z34" i="1"/>
  <c r="Z26" i="1"/>
  <c r="Z10" i="1"/>
  <c r="Z22" i="1"/>
  <c r="Z25" i="1"/>
  <c r="Z12" i="1"/>
  <c r="Z20" i="1"/>
  <c r="Z21" i="1"/>
  <c r="Z31" i="1"/>
  <c r="Z5" i="1"/>
  <c r="Z27" i="1"/>
  <c r="Z35" i="1"/>
  <c r="Z29" i="1"/>
  <c r="Z4" i="1"/>
  <c r="Z17" i="1"/>
  <c r="Z19" i="1"/>
  <c r="Z16" i="1"/>
  <c r="Z37" i="1"/>
  <c r="Z13" i="1"/>
  <c r="Z11" i="1"/>
  <c r="Z28" i="1"/>
  <c r="Z24" i="1"/>
  <c r="Z9" i="1"/>
  <c r="Z7" i="1"/>
  <c r="Z6" i="1"/>
  <c r="Z30" i="1"/>
  <c r="Z14" i="1"/>
  <c r="Z3" i="1"/>
  <c r="Y32" i="1"/>
  <c r="Y33" i="1"/>
  <c r="Z32" i="1"/>
  <c r="Z36" i="1"/>
  <c r="R25" i="1"/>
  <c r="Z38" i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3" i="1"/>
  <c r="S3" i="1" l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4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32" i="1"/>
  <c r="T5" i="1" l="1"/>
  <c r="T4" i="1"/>
  <c r="T37" i="1"/>
  <c r="T35" i="1"/>
  <c r="T24" i="1"/>
  <c r="T11" i="1"/>
  <c r="T12" i="1"/>
  <c r="T23" i="1"/>
  <c r="T20" i="1"/>
  <c r="T33" i="1"/>
  <c r="T36" i="1"/>
  <c r="T21" i="1"/>
  <c r="T17" i="1"/>
  <c r="T7" i="1"/>
  <c r="T26" i="1"/>
  <c r="T22" i="1"/>
  <c r="T10" i="1"/>
  <c r="T29" i="1"/>
  <c r="T32" i="1"/>
  <c r="T3" i="1"/>
  <c r="T34" i="1"/>
  <c r="T15" i="1"/>
  <c r="T6" i="1"/>
  <c r="T25" i="1"/>
  <c r="T9" i="1"/>
  <c r="T16" i="1"/>
  <c r="T30" i="1"/>
  <c r="T38" i="1"/>
  <c r="T19" i="1"/>
  <c r="T14" i="1"/>
  <c r="T28" i="1"/>
  <c r="T8" i="1"/>
  <c r="T13" i="1"/>
  <c r="T18" i="1"/>
  <c r="T27" i="1"/>
  <c r="T31" i="1"/>
  <c r="U6" i="1" l="1"/>
  <c r="U7" i="1"/>
  <c r="U5" i="1"/>
  <c r="U3" i="1"/>
  <c r="U4" i="1"/>
  <c r="U8" i="1"/>
  <c r="U37" i="1"/>
  <c r="U36" i="1"/>
  <c r="U32" i="1"/>
  <c r="U12" i="1"/>
  <c r="U30" i="1"/>
  <c r="U25" i="1"/>
  <c r="U24" i="1"/>
  <c r="U9" i="1"/>
  <c r="U20" i="1"/>
  <c r="U29" i="1"/>
  <c r="U22" i="1"/>
  <c r="U13" i="1"/>
  <c r="U38" i="1"/>
  <c r="U10" i="1"/>
  <c r="U33" i="1"/>
  <c r="U34" i="1"/>
  <c r="U31" i="1"/>
  <c r="U27" i="1"/>
  <c r="U23" i="1"/>
  <c r="U21" i="1"/>
  <c r="U18" i="1"/>
  <c r="U16" i="1"/>
  <c r="U28" i="1"/>
  <c r="U19" i="1"/>
  <c r="U15" i="1"/>
  <c r="U14" i="1"/>
  <c r="U26" i="1"/>
  <c r="U35" i="1"/>
  <c r="U17" i="1"/>
  <c r="U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<sst xmlns="http://schemas.openxmlformats.org/spreadsheetml/2006/main" count="729" uniqueCount="463">
  <si>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</si>
  <si>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</si>
  <si>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</si>
  <si>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</si>
  <si>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</si>
  <si>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</si>
  <si>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</si>
  <si>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</si>
  <si>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</si>
  <si>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</si>
  <si>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</si>
  <si>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</si>
  <si>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</si>
  <si>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</si>
  <si>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</si>
  <si>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</si>
  <si>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</si>
  <si>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</si>
  <si>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</si>
  <si>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</si>
  <si>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</si>
  <si>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</si>
  <si>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</si>
  <si>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</si>
  <si>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</si>
  <si>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</si>
  <si>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</si>
  <si>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</si>
  <si>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</si>
  <si>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</si>
  <si>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</si>
  <si>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</si>
  <si>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</si>
  <si>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</si>
  <si>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</si>
  <si>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</si>
  <si>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</si>
  <si>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</si>
  <si>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</si>
  <si>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</si>
  <si>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</si>
  <si>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</si>
  <si>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</si>
  <si>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</si>
  <si>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</si>
  <si>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</si>
  <si>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</si>
  <si>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</si>
  <si>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</si>
  <si>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</si>
  <si>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</si>
  <si>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</si>
  <si>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</si>
  <si>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</si>
  <si>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</si>
  <si>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</si>
  <si>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</si>
  <si>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</si>
  <si>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</si>
  <si>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</si>
  <si>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</si>
  <si>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</si>
  <si>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</si>
  <si>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</si>
  <si>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</si>
  <si>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</si>
  <si>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</si>
  <si>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</si>
  <si>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</si>
  <si>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</si>
  <si>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</si>
  <si>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</si>
  <si>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</si>
  <si>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</si>
  <si>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</si>
  <si>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</si>
  <si>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</si>
  <si>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</si>
  <si>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</si>
  <si>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</si>
  <si>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</si>
  <si>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</si>
  <si>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</si>
  <si>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</si>
  <si>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</si>
  <si>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</si>
  <si>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</si>
  <si>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</si>
  <si>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</si>
  <si>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</si>
  <si>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</si>
  <si>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</si>
  <si>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</si>
  <si>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</si>
  <si>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</si>
  <si>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</si>
  <si>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</si>
  <si>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</si>
  <si>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</si>
  <si>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</si>
  <si>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</si>
  <si>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</si>
  <si>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</si>
  <si>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</si>
  <si>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</si>
  <si>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</si>
  <si>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</si>
  <si>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</si>
  <si>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</si>
  <si>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</si>
  <si>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</si>
  <si>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</si>
  <si>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</si>
  <si>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</si>
  <si>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</si>
  <si>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</si>
  <si>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</si>
  <si>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</si>
  <si>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</si>
  <si>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</si>
  <si>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</si>
  <si>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</si>
  <si>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</si>
  <si>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</si>
  <si>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</si>
  <si>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</si>
  <si>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</si>
  <si>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</si>
  <si>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</si>
  <si>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</si>
  <si>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</si>
  <si>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</si>
  <si>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</si>
  <si>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</si>
  <si>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</si>
  <si>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</si>
  <si>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</si>
  <si>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</si>
  <si>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</si>
  <si>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</si>
  <si>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</si>
  <si>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</si>
  <si>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</si>
  <si>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</si>
  <si>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</si>
  <si>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</si>
  <si>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</si>
  <si>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</si>
  <si>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</si>
  <si>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</si>
  <si>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</si>
  <si>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</si>
  <si>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</si>
  <si>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</si>
  <si>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</si>
  <si>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</si>
  <si>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</si>
  <si>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</si>
  <si>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</si>
  <si>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</si>
  <si>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</si>
  <si>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</si>
  <si>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</si>
  <si>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</si>
  <si>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</si>
  <si>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</si>
  <si>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</si>
  <si>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</si>
  <si>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</si>
  <si>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</si>
  <si>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</si>
  <si>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</si>
  <si>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</si>
  <si>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</si>
  <si>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</si>
  <si>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</si>
  <si>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</si>
  <si>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</si>
  <si>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</si>
  <si>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</si>
  <si>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</si>
  <si>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</si>
  <si>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</si>
  <si>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</si>
  <si>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</si>
  <si>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</si>
  <si>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</si>
  <si>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</si>
  <si>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</si>
  <si>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</si>
  <si>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</si>
  <si>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</si>
  <si>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</si>
  <si>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</si>
  <si>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</si>
  <si>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</si>
  <si>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</si>
  <si>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</si>
  <si>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</si>
  <si>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</si>
  <si>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</si>
  <si>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</si>
  <si>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</si>
  <si>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</si>
  <si>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</si>
  <si>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</si>
  <si>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</si>
  <si>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</si>
  <si>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</si>
  <si>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</si>
  <si>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</si>
  <si>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</si>
  <si>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</si>
  <si>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</si>
  <si>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</si>
  <si>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</si>
  <si>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</si>
  <si>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</si>
  <si>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</si>
  <si>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</si>
  <si>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</si>
  <si>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</si>
  <si>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</si>
  <si>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</si>
  <si>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</si>
  <si>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</si>
  <si>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</si>
  <si>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</si>
  <si>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</si>
  <si>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</si>
  <si>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</si>
  <si>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</si>
  <si>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</si>
  <si>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</si>
  <si>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</si>
  <si>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</si>
  <si>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</si>
  <si>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</si>
  <si>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</si>
  <si>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</si>
  <si>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</si>
  <si>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</si>
  <si>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</si>
  <si>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</si>
  <si>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</si>
  <si>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</si>
  <si>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</si>
  <si>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</si>
  <si>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</si>
  <si>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</si>
  <si>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</si>
  <si>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</si>
  <si>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</si>
  <si>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</si>
  <si>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</si>
  <si>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</si>
  <si>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</si>
  <si>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</si>
  <si>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</si>
  <si>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</si>
  <si>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</si>
  <si>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</si>
  <si>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</si>
  <si>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</si>
  <si>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</si>
  <si>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</si>
  <si>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</si>
  <si>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</si>
  <si>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</si>
  <si>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</si>
  <si>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</si>
  <si>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</si>
  <si>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</si>
  <si>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</si>
  <si>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</si>
  <si>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</si>
  <si>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</si>
  <si>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</si>
  <si>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</si>
  <si>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</si>
  <si>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</si>
  <si>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</si>
  <si>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</si>
  <si>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</si>
  <si>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</si>
  <si>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</si>
  <si>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</si>
  <si>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</si>
  <si>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</si>
  <si>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</si>
  <si>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</si>
  <si>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</si>
  <si>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</si>
  <si>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</si>
  <si>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</si>
  <si>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</si>
  <si>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</si>
  <si>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</si>
  <si>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</si>
  <si>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</si>
  <si>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</si>
  <si>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</si>
  <si>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</si>
  <si>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</si>
  <si>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</si>
  <si>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</si>
  <si>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</si>
  <si>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</si>
  <si>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</si>
  <si>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</si>
  <si>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</si>
  <si>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</si>
  <si>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</si>
  <si>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</si>
  <si>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</si>
  <si>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</si>
  <si>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</si>
  <si>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</si>
  <si>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</si>
  <si>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</si>
  <si>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</si>
  <si>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</si>
  <si>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</si>
  <si>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</si>
  <si>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</si>
  <si>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</si>
  <si>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</si>
  <si>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</si>
  <si>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</si>
  <si>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</si>
  <si>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</si>
  <si>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</si>
  <si>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</si>
  <si>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</si>
  <si>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</si>
  <si>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</si>
  <si>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</si>
  <si>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</si>
  <si>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</si>
  <si>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</si>
  <si>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</si>
  <si>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</si>
  <si>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</si>
  <si>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</si>
  <si>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</si>
  <si>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</si>
  <si>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</si>
  <si>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</si>
  <si>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</si>
  <si>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</si>
  <si>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</si>
  <si>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</si>
  <si>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</si>
  <si>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</si>
  <si>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</si>
  <si>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</si>
  <si>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</si>
  <si>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</si>
  <si>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</si>
  <si>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</si>
  <si>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</si>
  <si>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</si>
  <si>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</si>
  <si>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</si>
  <si>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</si>
  <si>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</si>
  <si>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</si>
  <si>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</si>
  <si>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</si>
  <si>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</si>
  <si>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</si>
  <si>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</si>
  <si>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</si>
  <si>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</si>
  <si>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</si>
  <si>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</si>
  <si>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</si>
  <si>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</si>
  <si>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</si>
  <si>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</si>
  <si>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</si>
  <si>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</si>
  <si>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</si>
  <si>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</si>
  <si>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</si>
  <si>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</si>
  <si>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</si>
  <si>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</si>
  <si>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</si>
  <si>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</si>
  <si>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</si>
  <si>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</si>
  <si>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</si>
  <si>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</si>
  <si>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</si>
  <si>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</si>
  <si>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</si>
  <si>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</si>
  <si>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</si>
  <si>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</si>
  <si>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</si>
  <si>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</si>
  <si>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</si>
  <si>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</si>
  <si>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</si>
  <si>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</si>
  <si>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</si>
  <si>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</si>
  <si>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</si>
  <si>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</si>
  <si>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</si>
  <si>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</si>
  <si>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</si>
  <si>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</si>
  <si>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</si>
  <si>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</si>
  <si>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</si>
  <si>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</si>
  <si>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</si>
  <si>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</si>
  <si>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</si>
  <si>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</si>
  <si>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</si>
  <si>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</si>
  <si>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</si>
  <si>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</si>
  <si>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</si>
  <si>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</si>
  <si>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</si>
  <si>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</si>
  <si>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</si>
  <si>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</si>
  <si>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</si>
  <si>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</si>
  <si>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</si>
  <si>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</si>
  <si>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</si>
  <si>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</si>
  <si>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</si>
  <si>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</si>
  <si>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</si>
  <si>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</si>
  <si>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</si>
  <si>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</si>
  <si>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</si>
  <si>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</si>
  <si>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</si>
  <si>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</si>
  <si>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 xml:space="preserve">И/О заведующего отделения: В.Л. Мартынко </t>
  </si>
  <si>
    <t>50 ml</t>
  </si>
  <si>
    <t>Правый</t>
  </si>
  <si>
    <t xml:space="preserve">1. Контроль места пункции, повязка  на руке 6ч. </t>
  </si>
  <si>
    <t>DES</t>
  </si>
  <si>
    <t>350 ml</t>
  </si>
  <si>
    <r>
      <t xml:space="preserve">Устье ствола ЛКА катетеризировано проводниковым катетером Launcher EBU 3.5 6Fr. Коронарные проводники Intuition и Cougar XT заведены в дистальный сегмент ПНА и ДВ. Выполнена последовательная ангиопластика окклюзирующего стеноза ПНА и субокклюзирующих стенозов ДВ1 БК Sprinter Legend 2,5-15 и Sprinter Legend 2,0-15  мм, давлением 12 атм; далее kissing баллонная дилатация давлением 10 атм.  Антеградный кровоток по ПНА и ДВ1 полностью восстановлен. В зону остаточных стенозов проксимального сегмента с покрытием устья ПНА  и с покрытием остаточных стенозов  среднего сегмента имплантирован DES Resolute Integrity 3,0-30 mm, давленим 10, постдилатация устья ПНА  до 14 атм. На контрольных съёмках  в зоне дистальной кромки стента среднего сегмента ПНА определяется линейная диссекция (тип А), устье ДВ2 скомпрометировано 90%; линейная диссекция (тип B) проксимальной трети ДВ1. В зону среднего сегмента с покрытием линейной диссекции ПНА имплантирован  DES Resolute Integrity 2,75-22 mm, давлением 7 атм и постдилатация зоны оверлаппинга 16-18  атм. Выполнена постдилатация ячейки стента и устья ДВ2 БК Sprinter Legend 1,5-15 и Sprinter Legend 2,0-15, давлением 10 атм. На ангиографии диссекция ПНА прикрыта, остаточный стеноз устья ДВ2 40% без диссекции, кровоток по ДВ2 TIMI III . С техническими трудностями удалось провести коронарный проводник через ячейку стента и устья ДВ1  в дистальный сегмент. Далее последовательная дилатация ячейки стента и устья ДВ1 БК Sprinter Legend 1,5-15 и Sprinter Legend 2,5-15, давлением 14 и 10 атм. соотвественно. На контрольной сьёмке определяется спираливидная неокклюзирующая  диссекци прокс/3 и средн/3ДВ1 (ближе к типу D). С учётом малого диаметра средн/3 ДВ1 с сохраненим антеградного кровотока  от имплантации </t>
    </r>
    <r>
      <rPr>
        <u/>
        <sz val="9"/>
        <color theme="1"/>
        <rFont val="Times New Roman"/>
        <family val="1"/>
        <charset val="204"/>
      </rPr>
      <t xml:space="preserve">стентоОВ  диаметром 2.75 в ДВ1 </t>
    </r>
    <r>
      <rPr>
        <sz val="9"/>
        <color theme="1"/>
        <rFont val="Times New Roman"/>
        <family val="1"/>
        <charset val="204"/>
      </rPr>
      <t xml:space="preserve">решено воздержаться ввиду </t>
    </r>
    <r>
      <rPr>
        <u/>
        <sz val="9"/>
        <color theme="1"/>
        <rFont val="Times New Roman"/>
        <family val="1"/>
        <charset val="204"/>
      </rPr>
      <t>высокого риска формирования окклюзирующей диссекции в зоне ср/3 ДВ1</t>
    </r>
    <r>
      <rPr>
        <sz val="9"/>
        <color theme="1"/>
        <rFont val="Times New Roman"/>
        <family val="1"/>
        <charset val="204"/>
      </rPr>
      <t>. На контрольных съёмках ангиографический результат удовлетворительный. Антеградный кровоток по ПНА и ДВ1, ДВ2 восстановлен до TIMI III. Пациентка в стабильном состоянии переводится в ПРИТ для дальнейшего наблюдения и лечения.</t>
    </r>
  </si>
  <si>
    <t>Чуприн В.А.</t>
  </si>
  <si>
    <t>01:54</t>
  </si>
  <si>
    <t>выраженный кальциноз, до введения нитратов стеноз тела ствола на фоне спазма 60%, после введения  спазм купирован, стеноз  30%</t>
  </si>
  <si>
    <t xml:space="preserve">выраженный кальциноз проксимального и среднего сегмена со стенозами проксимального сегмента 50%, среднего 75%.; стенозы прокс/3 ДВ1,2 - 70%.  Антеградный кровоток по ПНА и ДВ1,2-  TIMI III. </t>
  </si>
  <si>
    <t>выраженный кальциноз проксимального и среднего сегмена со стенозами проксимального сегмента 30%, с максимальным стенозом среднего сегмента 65%, на границе среднего и дистального сегментов 50%, дистального сегмента 40%.  Антеградный кровоток по ПКА TIMI III.</t>
  </si>
  <si>
    <t>С учётом тяжёлого трёхсосудистого кальцинированного поражения коронарного русла с явным положительным эффектом от нитратов: купирован вазоспазм ствола ЛКА и ОА, совместно с деж.кардиологом Мусинова И.С. принято решение  воздержаться от ЧКВ в зоне тяжёлого  бифуркационного кальцинированного стеноза -  ствол ЛКА-ОА-ВТК1 т.к  риски развития тяжёлых осложенний значительно превышают потенциальную пользу ЧКВ в зоне ЛКА-ОА-ВТК1. Рекомендовано консервативная стратегия.</t>
  </si>
  <si>
    <t>Нистратов А.В.</t>
  </si>
  <si>
    <t xml:space="preserve">выраженный кальциноз проксимального сегмента. До введения нитратов стеноз устья ОА 90%, после введения спазм купирован, стеноз 70%; неровности контуров средн/3 и дистального сегмента ОА. Высокое отхождения (приустьевое) крупной ВТК1 с устьевым стенозом 90% - степень стенозирования без динамики после нитратов. ВТК2 со стенозами средней трети 40%.  Антеградный кровоток по ОА и ВТК1,2 -  TIMI III.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</si>
</sst>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9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26" fillId="0" borderId="12" xfId="0" applyFont="1" applyBorder="1" applyAlignment="1" applyProtection="1">
      <alignment horizontal="justify" vertical="top" wrapText="1"/>
      <protection locked="0"/>
    </xf>
    <xf numFmtId="0" fontId="11" fillId="0" borderId="0" xfId="0" applyFont="1" applyBorder="1" applyAlignment="1" applyProtection="1">
      <alignment horizontal="justify" vertical="top" wrapText="1"/>
      <protection locked="0"/>
    </xf>
    <xf numFmtId="0" fontId="1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J29" sqref="J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277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44728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0.97222222222222221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0.99305555555555547</v>
      </c>
      <c r="C10" s="61"/>
      <c r="D10" s="116" t="s">
        <v>236</v>
      </c>
      <c r="E10" s="112"/>
      <c r="F10" s="112"/>
      <c r="G10" s="29" t="s">
        <v>207</v>
      </c>
      <c r="H10" s="31"/>
    </row>
    <row r="11" spans="1:8" ht="18" thickTop="1" thickBot="1">
      <c r="A11" s="106" t="s">
        <v>256</v>
      </c>
      <c r="B11" s="107" t="s">
        <v>455</v>
      </c>
      <c r="C11" s="62"/>
      <c r="D11" s="116" t="s">
        <v>233</v>
      </c>
      <c r="E11" s="112"/>
      <c r="F11" s="112"/>
      <c r="G11" s="29" t="s">
        <v>461</v>
      </c>
      <c r="H11" s="31"/>
    </row>
    <row r="12" spans="1:8" ht="16.5" thickTop="1">
      <c r="A12" s="97" t="s">
        <v>8</v>
      </c>
      <c r="B12" s="98">
        <v>14471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82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9382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456</v>
      </c>
      <c r="H16" s="117">
        <v>284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450</v>
      </c>
      <c r="C18" s="18"/>
      <c r="D18" s="33" t="s">
        <v>274</v>
      </c>
      <c r="E18" s="33"/>
      <c r="F18" s="33"/>
      <c r="G18" s="101" t="s">
        <v>253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8" t="s">
        <v>457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335</v>
      </c>
      <c r="B22" s="212" t="s">
        <v>458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336</v>
      </c>
      <c r="B27" s="212" t="s">
        <v>462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337</v>
      </c>
      <c r="B32" s="212" t="s">
        <v>459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14" t="s">
        <v>460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275</v>
      </c>
    </row>
    <row r="51" spans="1:13">
      <c r="A51" s="70" t="s">
        <v>263</v>
      </c>
      <c r="B51" s="71" t="s">
        <v>449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L20" sqref="L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272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285</v>
      </c>
      <c r="D8" s="218"/>
      <c r="E8" s="218"/>
      <c r="F8" s="83">
        <v>2</v>
      </c>
      <c r="G8" s="145" t="s">
        <v>452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44728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0.60416666666666663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0.68055555555555547</v>
      </c>
      <c r="C14" s="63"/>
      <c r="D14" s="116" t="s">
        <v>236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Чуприн В.А.</v>
      </c>
      <c r="C15" s="18"/>
      <c r="D15" s="116" t="s">
        <v>233</v>
      </c>
      <c r="E15" s="112"/>
      <c r="F15" s="112"/>
      <c r="G15" s="96" t="str">
        <f>КАГ!G11</f>
        <v>Нистратов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14471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82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9382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01:54</v>
      </c>
      <c r="H20" s="118">
        <f>КАГ!H16</f>
        <v>284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5" t="s">
        <v>454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2" t="s">
        <v>451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453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3" sqref="H13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44728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Чуприн В.А.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14471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82</v>
      </c>
    </row>
    <row r="7" spans="1:4">
      <c r="A7" s="43"/>
      <c r="B7" s="18"/>
      <c r="C7" s="124" t="s">
        <v>12</v>
      </c>
      <c r="D7" s="126">
        <f>КАГ!$B$14</f>
        <v>9382</v>
      </c>
    </row>
    <row r="8" spans="1:4">
      <c r="A8" s="127" t="str">
        <f>ЧКВ!$A$9</f>
        <v>Код модели: 21167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44728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2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390</v>
      </c>
      <c r="C15" s="168" t="s">
        <v>103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390</v>
      </c>
      <c r="C16" s="168" t="s">
        <v>105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390</v>
      </c>
      <c r="C17" s="168" t="s">
        <v>104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400</v>
      </c>
      <c r="C18" s="168" t="s">
        <v>422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3" t="s">
        <v>400</v>
      </c>
      <c r="C19" s="168" t="s">
        <v>173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0" s="194" t="s">
        <v>399</v>
      </c>
      <c r="C20" s="168"/>
      <c r="D20" s="177">
        <v>4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1" s="193" t="s">
        <v>426</v>
      </c>
      <c r="C21" s="168"/>
      <c r="D21" s="178">
        <v>1</v>
      </c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384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6" zoomScaleNormal="100" workbookViewId="0">
      <selection activeCell="AB44" sqref="AB4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0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Intuition</v>
      </c>
      <c r="Z2" s="139" t="str">
        <f>IFERROR(INDEX(Расходка[Наименование расходного материала],MATCH(Расходка[№],Поиск_расходки[Индекс9],0)),"")</f>
        <v>Cougar XT Hydro-Track®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0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/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0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/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0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/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0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/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0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/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0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/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0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/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0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/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/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0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/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0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/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0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/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0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/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0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/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  <c r="AI16">
        <v>136170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0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1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</v>
      </c>
      <c r="M19" s="140">
        <f>IF(ISNUMBER(SEARCH('Карта учёта'!$B$21,Расходка[Наименование расходного материала])),MAX($M$1:M18)+1,0)</f>
        <v>0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</v>
      </c>
      <c r="K20" s="140">
        <f>IF(ISNUMBER(SEARCH('Карта учёта'!$B$19,Расходка[Наименование расходного материала])),MAX($K$1:K19)+1,0)</f>
        <v>1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0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0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0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0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0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0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/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1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0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0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0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0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446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0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447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0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0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0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434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0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/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0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435</v>
      </c>
    </row>
    <row r="38" spans="1:33">
      <c r="A38">
        <v>37</v>
      </c>
      <c r="B38" t="s">
        <v>369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0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1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0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0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421</v>
      </c>
    </row>
    <row r="41" spans="1:33">
      <c r="A41">
        <v>40</v>
      </c>
      <c r="B41" t="s">
        <v>270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422</v>
      </c>
    </row>
    <row r="42" spans="1:33">
      <c r="C42" s="1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F42" s="4" t="s">
        <v>6</v>
      </c>
      <c r="AG42" s="4" t="s">
        <v>423</v>
      </c>
    </row>
    <row r="43" spans="1:33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F43" s="4" t="s">
        <v>6</v>
      </c>
      <c r="AG43" s="4" t="s">
        <v>437</v>
      </c>
    </row>
    <row r="44" spans="1:33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432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428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433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19" zoomScale="90" zoomScaleNormal="90" workbookViewId="0">
      <selection activeCell="C34" sqref="C34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461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425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2022-06-16T21:28:02Z</cp:lastPrinted>
  <dcterms:created xsi:type="dcterms:W3CDTF">2015-06-05T18:19:34Z</dcterms:created>
  <dcterms:modified xsi:type="dcterms:W3CDTF">2022-06-16T21:32:15Z</dcterms:modified>
</cp:coreProperties>
</file>