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7\29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H4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F9" i="1" s="1"/>
  <c r="F10" i="1" s="1"/>
  <c r="F11" i="1" s="1"/>
  <c r="F12" i="1" s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O12" i="1" l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G24" i="1"/>
  <c r="P25" i="1"/>
  <c r="N24" i="1"/>
  <c r="AA9" i="1"/>
  <c r="O23" i="1"/>
  <c r="O24" i="1" s="1"/>
  <c r="AA18" i="1"/>
  <c r="F23" i="1"/>
  <c r="F24" i="1" s="1"/>
  <c r="W42" i="1" l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K43" i="1" l="1"/>
  <c r="X43" i="1" s="1"/>
  <c r="V42" i="1"/>
  <c r="V43" i="1"/>
  <c r="U42" i="1"/>
  <c r="U43" i="1"/>
  <c r="X2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X40" i="1" l="1"/>
  <c r="X42" i="1"/>
  <c r="X41" i="1"/>
  <c r="X39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AD42" i="1" l="1"/>
  <c r="AD43" i="1"/>
  <c r="Q43" i="1"/>
  <c r="G43" i="1"/>
  <c r="T39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2" i="1" l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AB43" i="1"/>
  <c r="O43" i="1"/>
  <c r="AA42" i="1"/>
  <c r="N43" i="1"/>
  <c r="AA43" i="1"/>
  <c r="AC42" i="1"/>
  <c r="P43" i="1"/>
  <c r="AC43" i="1" s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AC33" i="1"/>
  <c r="AB33" i="1"/>
  <c r="E35" i="1"/>
  <c r="E36" i="1" s="1"/>
  <c r="M37" i="1"/>
  <c r="L40" i="1" l="1"/>
  <c r="E37" i="1"/>
  <c r="E38" i="1" s="1"/>
  <c r="E39" i="1" s="1"/>
  <c r="E40" i="1" s="1"/>
  <c r="E41" i="1" s="1"/>
  <c r="E42" i="1" s="1"/>
  <c r="E43" i="1" s="1"/>
  <c r="M38" i="1"/>
  <c r="M39" i="1" s="1"/>
  <c r="M40" i="1" s="1"/>
  <c r="R42" i="1" l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Z43" i="1" s="1"/>
  <c r="L43" i="1"/>
  <c r="Y42" i="1" s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6" i="1" l="1"/>
  <c r="Y14" i="1"/>
  <c r="Y43" i="1"/>
  <c r="Y11" i="1"/>
  <c r="Y38" i="1"/>
  <c r="Y39" i="1"/>
  <c r="Y15" i="1"/>
  <c r="Y28" i="1"/>
  <c r="Y24" i="1"/>
  <c r="Y4" i="1"/>
  <c r="Y27" i="1"/>
  <c r="Y16" i="1"/>
  <c r="Y31" i="1"/>
  <c r="Y36" i="1"/>
  <c r="Y32" i="1"/>
  <c r="Y26" i="1"/>
  <c r="Y25" i="1"/>
  <c r="Y9" i="1"/>
  <c r="Y13" i="1"/>
  <c r="Y30" i="1"/>
  <c r="Y34" i="1"/>
  <c r="Y41" i="1"/>
  <c r="Y40" i="1"/>
  <c r="Y20" i="1"/>
  <c r="Y8" i="1"/>
  <c r="Y10" i="1"/>
  <c r="Y12" i="1"/>
  <c r="Y3" i="1"/>
  <c r="Y37" i="1"/>
  <c r="Y29" i="1"/>
  <c r="Y17" i="1"/>
  <c r="Y18" i="1"/>
  <c r="Y21" i="1"/>
  <c r="Y22" i="1"/>
  <c r="Y35" i="1"/>
  <c r="Y23" i="1"/>
  <c r="Y33" i="1"/>
  <c r="Y19" i="1"/>
  <c r="Y5" i="1"/>
  <c r="Y7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<sst xmlns="http://schemas.openxmlformats.org/spreadsheetml/2006/main" count="728" uniqueCount="466">
  <si>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</si>
  <si>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</si>
  <si>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</si>
  <si>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</si>
  <si>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</si>
  <si>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</si>
  <si>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</si>
  <si>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</si>
  <si>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</si>
  <si>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</si>
  <si>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</si>
  <si>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</si>
  <si>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</si>
  <si>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</si>
  <si>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</si>
  <si>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</si>
  <si>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</si>
  <si>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</si>
  <si>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</si>
  <si>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</si>
  <si>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</si>
  <si>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</si>
  <si>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</si>
  <si>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</si>
  <si>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</si>
  <si>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</si>
  <si>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</si>
  <si>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</si>
  <si>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</si>
  <si>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</si>
  <si>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</si>
  <si>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</si>
  <si>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</si>
  <si>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</si>
  <si>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</si>
  <si>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</si>
  <si>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</si>
  <si>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</si>
  <si>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</si>
  <si>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</si>
  <si>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</si>
  <si>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</si>
  <si>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</si>
  <si>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</si>
  <si>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</si>
  <si>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</si>
  <si>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</si>
  <si>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</si>
  <si>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</si>
  <si>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</si>
  <si>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</si>
  <si>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</si>
  <si>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</si>
  <si>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</si>
  <si>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</si>
  <si>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</si>
  <si>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</si>
  <si>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</si>
  <si>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</si>
  <si>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</si>
  <si>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</si>
  <si>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</si>
  <si>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</si>
  <si>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</si>
  <si>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</si>
  <si>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</si>
  <si>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</si>
  <si>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</si>
  <si>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</si>
  <si>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</si>
  <si>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</si>
  <si>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</si>
  <si>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</si>
  <si>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</si>
  <si>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</si>
  <si>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</si>
  <si>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</si>
  <si>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</si>
  <si>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</si>
  <si>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</si>
  <si>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</si>
  <si>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</si>
  <si>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</si>
  <si>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</si>
  <si>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</si>
  <si>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</si>
  <si>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</si>
  <si>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</si>
  <si>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</si>
  <si>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</si>
  <si>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</si>
  <si>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</si>
  <si>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</si>
  <si>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</si>
  <si>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</si>
  <si>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</si>
  <si>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</si>
  <si>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</si>
  <si>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</si>
  <si>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</si>
  <si>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</si>
  <si>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</si>
  <si>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</si>
  <si>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</si>
  <si>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</si>
  <si>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</si>
  <si>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</si>
  <si>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</si>
  <si>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</si>
  <si>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</si>
  <si>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</si>
  <si>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</si>
  <si>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</si>
  <si>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</si>
  <si>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</si>
  <si>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</si>
  <si>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</si>
  <si>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</si>
  <si>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</si>
  <si>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</si>
  <si>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</si>
  <si>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</si>
  <si>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</si>
  <si>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</si>
  <si>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</si>
  <si>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</si>
  <si>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</si>
  <si>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</si>
  <si>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</si>
  <si>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</si>
  <si>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</si>
  <si>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</si>
  <si>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</si>
  <si>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</si>
  <si>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</si>
  <si>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</si>
  <si>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</si>
  <si>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</si>
  <si>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</si>
  <si>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</si>
  <si>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</si>
  <si>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</si>
  <si>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</si>
  <si>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</si>
  <si>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</si>
  <si>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</si>
  <si>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</si>
  <si>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</si>
  <si>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</si>
  <si>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</si>
  <si>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</si>
  <si>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</si>
  <si>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</si>
  <si>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</si>
  <si>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</si>
  <si>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</si>
  <si>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</si>
  <si>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</si>
  <si>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</si>
  <si>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</si>
  <si>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</si>
  <si>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</si>
  <si>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</si>
  <si>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</si>
  <si>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</si>
  <si>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</si>
  <si>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</si>
  <si>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</si>
  <si>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</si>
  <si>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</si>
  <si>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</si>
  <si>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</si>
  <si>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</si>
  <si>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</si>
  <si>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</si>
  <si>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</si>
  <si>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</si>
  <si>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</si>
  <si>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</si>
  <si>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</si>
  <si>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</si>
  <si>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</si>
  <si>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</si>
  <si>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</si>
  <si>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</si>
  <si>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</si>
  <si>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</si>
  <si>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</si>
  <si>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</si>
  <si>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</si>
  <si>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</si>
  <si>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</si>
  <si>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</si>
  <si>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</si>
  <si>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</si>
  <si>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</si>
  <si>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</si>
  <si>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</si>
  <si>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</si>
  <si>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</si>
  <si>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</si>
  <si>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</si>
  <si>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</si>
  <si>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</si>
  <si>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</si>
  <si>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</si>
  <si>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</si>
  <si>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</si>
  <si>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</si>
  <si>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</si>
  <si>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</si>
  <si>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</si>
  <si>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</si>
  <si>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</si>
  <si>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</si>
  <si>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</si>
  <si>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</si>
  <si>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</si>
  <si>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</si>
  <si>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</si>
  <si>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</si>
  <si>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</si>
  <si>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</si>
  <si>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</si>
  <si>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</si>
  <si>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</si>
  <si>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</si>
  <si>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</si>
  <si>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</si>
  <si>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</si>
  <si>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</si>
  <si>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</si>
  <si>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</si>
  <si>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</si>
  <si>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</si>
  <si>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</si>
  <si>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</si>
  <si>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</si>
  <si>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</si>
  <si>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</si>
  <si>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</si>
  <si>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</si>
  <si>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</si>
  <si>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</si>
  <si>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</si>
  <si>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</si>
  <si>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</si>
  <si>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</si>
  <si>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</si>
  <si>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</si>
  <si>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</si>
  <si>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</si>
  <si>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</si>
  <si>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</si>
  <si>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</si>
  <si>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</si>
  <si>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</si>
  <si>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</si>
  <si>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</si>
  <si>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</si>
  <si>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</si>
  <si>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</si>
  <si>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</si>
  <si>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</si>
  <si>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</si>
  <si>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</si>
  <si>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</si>
  <si>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</si>
  <si>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</si>
  <si>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</si>
  <si>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</si>
  <si>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</si>
  <si>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</si>
  <si>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</si>
  <si>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</si>
  <si>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</si>
  <si>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</si>
  <si>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</si>
  <si>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</si>
  <si>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</si>
  <si>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</si>
  <si>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</si>
  <si>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</si>
  <si>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</si>
  <si>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</si>
  <si>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</si>
  <si>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</si>
  <si>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</si>
  <si>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</si>
  <si>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</si>
  <si>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</si>
  <si>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</si>
  <si>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</si>
  <si>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</si>
  <si>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</si>
  <si>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</si>
  <si>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</si>
  <si>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</si>
  <si>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</si>
  <si>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</si>
  <si>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</si>
  <si>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</si>
  <si>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</si>
  <si>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</si>
  <si>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</si>
  <si>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</si>
  <si>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</si>
  <si>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</si>
  <si>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</si>
  <si>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</si>
  <si>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</si>
  <si>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</si>
  <si>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</si>
  <si>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</si>
  <si>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</si>
  <si>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</si>
  <si>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</si>
  <si>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</si>
  <si>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</si>
  <si>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</si>
  <si>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</si>
  <si>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</si>
  <si>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</si>
  <si>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</si>
  <si>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</si>
  <si>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</si>
  <si>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</si>
  <si>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</si>
  <si>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</si>
  <si>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</si>
  <si>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</si>
  <si>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</si>
  <si>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</si>
  <si>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</si>
  <si>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</si>
  <si>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</si>
  <si>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</si>
  <si>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</si>
  <si>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</si>
  <si>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</si>
  <si>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</si>
  <si>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</si>
  <si>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</si>
  <si>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</si>
  <si>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</si>
  <si>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</si>
  <si>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</si>
  <si>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</si>
  <si>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</si>
  <si>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</si>
  <si>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</si>
  <si>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</si>
  <si>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</si>
  <si>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</si>
  <si>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</si>
  <si>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</si>
  <si>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</si>
  <si>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</si>
  <si>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</si>
  <si>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</si>
  <si>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</si>
  <si>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</si>
  <si>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</si>
  <si>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</si>
  <si>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</si>
  <si>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</si>
  <si>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</si>
  <si>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</si>
  <si>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</si>
  <si>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</si>
  <si>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</si>
  <si>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</si>
  <si>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</si>
  <si>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</si>
  <si>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</si>
  <si>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</si>
  <si>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</si>
  <si>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</si>
  <si>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</si>
  <si>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</si>
  <si>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</si>
  <si>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</si>
  <si>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</si>
  <si>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</si>
  <si>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</si>
  <si>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</si>
  <si>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</si>
  <si>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</si>
  <si>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</si>
  <si>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</si>
  <si>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</si>
  <si>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</si>
  <si>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</si>
  <si>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</si>
  <si>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</si>
  <si>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</si>
  <si>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</si>
  <si>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</si>
  <si>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</si>
  <si>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</si>
  <si>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</si>
  <si>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</si>
  <si>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</si>
  <si>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</si>
  <si>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</si>
  <si>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</si>
  <si>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</si>
  <si>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</si>
  <si>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</si>
  <si>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</si>
  <si>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</si>
  <si>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</si>
  <si>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</si>
  <si>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</si>
  <si>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</si>
  <si>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</si>
  <si>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</si>
  <si>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</si>
  <si>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</si>
  <si>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</si>
  <si>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</si>
  <si>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</si>
  <si>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</si>
  <si>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</si>
  <si>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</si>
  <si>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</si>
  <si>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</si>
  <si>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</si>
  <si>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</si>
  <si>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</si>
  <si>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</si>
  <si>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</si>
  <si>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</si>
  <si>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</si>
  <si>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</si>
  <si>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</si>
  <si>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</si>
  <si>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</si>
  <si>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</si>
  <si>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</si>
  <si>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</si>
  <si>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</si>
  <si>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</si>
  <si>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</si>
  <si>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</si>
  <si>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</si>
  <si>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</si>
  <si>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</si>
  <si>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</si>
  <si>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</si>
  <si>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</si>
  <si>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</si>
  <si>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</si>
  <si>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</si>
  <si>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</si>
  <si>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С учётом клинических данных, ЭКГ, КАГ совместно с деж.кардиологом Дубровской Я.А. принято решение  о целесообразности реваскуляризации бассейна ПКА. </t>
  </si>
  <si>
    <t xml:space="preserve">1. Контроль места пункции, повязка  на руке 6ч. </t>
  </si>
  <si>
    <t>Золотов Б.А.</t>
  </si>
  <si>
    <t>08:00</t>
  </si>
  <si>
    <t>Кальциноз. Стеноз дист/3 (в зоне бифуркации 50%)</t>
  </si>
  <si>
    <t xml:space="preserve">выраженный кальциноз на протяжении проксимального и среднего сегментов. Стеноз устья 50%, проксимального сегмента 40%, стеноз в зоне бифуркации ПНА и ДВ1: ПНА -  90%, устье ДВ1 70% с дальнейшим распространением стеноза  в  средний сегмент ПНА 75%.  Антеградный кровоток  TIMI ближе к - III. </t>
  </si>
  <si>
    <t xml:space="preserve">кальциноз; стеноз устья 70%, стеноз проксимального сегмента 60%; стеноз устья ВТК 90%, проксимальной трети ВТК 70%. Антеградный кровоток TIMI III. </t>
  </si>
  <si>
    <t>кальциноз проксимального сегмента, стеноз проксимального сегмента  30%,  окклюзия на уровне среднего сегмента, стеноз в зоне "креста" ПКА 50%, стеноз устья ЗМЖВ 90%, средней трети ЗМЖВ 70%.  Антеградный кровоток TIMI 0. Выраженные коллатерали из СВ ПНА с ретроградным контрастированием ЗМЖВ и ЗБВ.</t>
  </si>
  <si>
    <t>Устье ПКА катетеризировано проводниковым катетером Launcher JR 4,0 6Fr. Коронарный проводник Runthrough NS (1 шт) заведен в дистальный сегмент ПКА. Реканализация выполнена  БК Euphora 2.0-15, давлением 14 атм. В зону среднего сегмента с переходом на проксимальный сегмент  импланирован DES Resolute Integrity 3,0-30, давлением 12 атм. На контрольных съёмках признаков краевых диссекций, тромбоза по ПКА нет, ангиографический результат достигнут, антеградный кровоток по ПКА восстановлен TIMI III. Пациент в стабильном состоянии переводится в ПРИТ для дальнейшего наблюдения и лечения.</t>
  </si>
  <si>
    <t>150 ml</t>
  </si>
  <si>
    <t>17:40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</si>
</sst>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49" fontId="13" fillId="6" borderId="9" xfId="4" applyNumberFormat="1" applyFont="1" applyBorder="1" applyAlignment="1" applyProtection="1">
      <alignment horizontal="left" vertical="center"/>
      <protection locked="0"/>
    </xf>
    <xf numFmtId="16" fontId="58" fillId="0" borderId="26" xfId="0" applyNumberFormat="1" applyFont="1" applyBorder="1" applyAlignment="1" applyProtection="1">
      <alignment horizontal="justify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O16" sqref="O1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44771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0.69444444444444453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0.70138888888888884</v>
      </c>
      <c r="C10" s="61"/>
      <c r="D10" s="116" t="s">
        <v>236</v>
      </c>
      <c r="E10" s="112"/>
      <c r="F10" s="112"/>
      <c r="G10" s="29" t="s">
        <v>207</v>
      </c>
      <c r="H10" s="31"/>
    </row>
    <row r="11" spans="1:8" ht="18" thickTop="1" thickBot="1">
      <c r="A11" s="106" t="s">
        <v>256</v>
      </c>
      <c r="B11" s="107" t="s">
        <v>457</v>
      </c>
      <c r="C11" s="62"/>
      <c r="D11" s="116" t="s">
        <v>233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14778</v>
      </c>
      <c r="C12" s="63"/>
      <c r="D12" s="116" t="s">
        <v>371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82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11978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386</v>
      </c>
      <c r="C16" s="18"/>
      <c r="D16" s="41"/>
      <c r="E16" s="41"/>
      <c r="F16" s="41"/>
      <c r="G16" s="159" t="s">
        <v>458</v>
      </c>
      <c r="H16" s="117">
        <v>559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449</v>
      </c>
      <c r="C18" s="18"/>
      <c r="D18" s="33" t="s">
        <v>274</v>
      </c>
      <c r="E18" s="33"/>
      <c r="F18" s="33"/>
      <c r="G18" s="101" t="s">
        <v>253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9" t="s">
        <v>459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335</v>
      </c>
      <c r="B22" s="214" t="s">
        <v>460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336</v>
      </c>
      <c r="B27" s="214" t="s">
        <v>461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337</v>
      </c>
      <c r="B32" s="214" t="s">
        <v>462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455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454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K19" sqref="K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272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280</v>
      </c>
      <c r="D8" s="220"/>
      <c r="E8" s="220"/>
      <c r="F8" s="83">
        <v>1</v>
      </c>
      <c r="G8" s="145" t="s">
        <v>381</v>
      </c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44771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0.70138888888888884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198" t="s">
        <v>465</v>
      </c>
      <c r="C14" s="63"/>
      <c r="D14" s="116" t="s">
        <v>236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0" t="str">
        <f>КАГ!B11</f>
        <v>Золотов Б.А.</v>
      </c>
      <c r="C15" s="18"/>
      <c r="D15" s="116" t="s">
        <v>233</v>
      </c>
      <c r="E15" s="112"/>
      <c r="F15" s="112"/>
      <c r="G15" s="96" t="str">
        <f>КАГ!G11</f>
        <v>Шевьёв В.А.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14778</v>
      </c>
      <c r="C16" s="18"/>
      <c r="D16" s="116" t="s">
        <v>371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82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11978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08:00</v>
      </c>
      <c r="H20" s="118">
        <f>КАГ!H16</f>
        <v>559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7" t="s">
        <v>463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456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0" sqref="H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44771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259</v>
      </c>
      <c r="B4" s="184" t="s">
        <v>133</v>
      </c>
      <c r="C4" s="185" t="s">
        <v>15</v>
      </c>
      <c r="D4" s="186" t="str">
        <f>КАГ!$B$11</f>
        <v>Золотов Б.А.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14778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82</v>
      </c>
    </row>
    <row r="7" spans="1:4">
      <c r="A7" s="43"/>
      <c r="B7" s="18"/>
      <c r="C7" s="124" t="s">
        <v>12</v>
      </c>
      <c r="D7" s="126">
        <f>КАГ!$B$14</f>
        <v>11978</v>
      </c>
    </row>
    <row r="8" spans="1:4">
      <c r="A8" s="127" t="str">
        <f>ЧКВ!$A$9</f>
        <v>Код модели: 21167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44771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9" t="s">
        <v>408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1" t="s">
        <v>452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1" t="s">
        <v>453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1" t="s">
        <v>401</v>
      </c>
      <c r="C16" s="168" t="s">
        <v>173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1" t="s">
        <v>391</v>
      </c>
      <c r="C17" s="168" t="s">
        <v>104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1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1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2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1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0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25" zoomScaleNormal="100" workbookViewId="0">
      <selection activeCell="D39" sqref="D3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9.85546875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  <c r="AI16">
        <v>136170</v>
      </c>
      <c r="AJ16" t="s">
        <v>5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5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5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408</v>
      </c>
      <c r="E35" s="142">
        <f>IF(ISNUMBER(SEARCH('Карта учёта'!$B$13,Расходка[[#This Row],[Наименование расходного материала]])),MAX($E$1:E34)+1,0)</f>
        <v>1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435</v>
      </c>
    </row>
    <row r="36" spans="1:33">
      <c r="A36">
        <v>35</v>
      </c>
      <c r="B36" t="s">
        <v>4</v>
      </c>
      <c r="C36" t="s">
        <v>419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436</v>
      </c>
    </row>
    <row r="38" spans="1:33">
      <c r="A38">
        <v>37</v>
      </c>
      <c r="B38" t="s">
        <v>369</v>
      </c>
      <c r="C38" s="1" t="s">
        <v>409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410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411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422</v>
      </c>
    </row>
    <row r="41" spans="1:33">
      <c r="A41">
        <v>40</v>
      </c>
      <c r="B41" t="s">
        <v>270</v>
      </c>
      <c r="C41" s="1" t="s">
        <v>416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423</v>
      </c>
    </row>
    <row r="42" spans="1:33">
      <c r="A42">
        <v>41</v>
      </c>
      <c r="B42" t="s">
        <v>3</v>
      </c>
      <c r="C42" s="1" t="s">
        <v>452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Runthrough NS (Floppy)</v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424</v>
      </c>
    </row>
    <row r="43" spans="1:33">
      <c r="A43">
        <v>42</v>
      </c>
      <c r="B43" t="s">
        <v>378</v>
      </c>
      <c r="C43" t="s">
        <v>453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Dolphin</v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433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429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434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450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2022-07-29T14:46:50Z</cp:lastPrinted>
  <dcterms:created xsi:type="dcterms:W3CDTF">2015-06-05T18:19:34Z</dcterms:created>
  <dcterms:modified xsi:type="dcterms:W3CDTF">2022-07-29T16:48:50Z</dcterms:modified>
</cp:coreProperties>
</file>