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9\25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F47" i="1"/>
  <c r="F48" i="1"/>
  <c r="F49" i="1"/>
  <c r="F50" i="1"/>
  <c r="F51" i="1"/>
  <c r="F52" i="1"/>
  <c r="F53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E10" i="1" s="1"/>
  <c r="I8" i="1"/>
  <c r="I9" i="1" s="1"/>
  <c r="Q10" i="1"/>
  <c r="J10" i="1"/>
  <c r="G9" i="1"/>
  <c r="G10" i="1" s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G46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L33" i="1"/>
  <c r="M31" i="1"/>
  <c r="N30" i="1"/>
  <c r="O30" i="1"/>
  <c r="P30" i="1"/>
  <c r="AC25" i="1"/>
  <c r="AB25" i="1"/>
  <c r="AA25" i="1"/>
  <c r="T41" i="1" l="1"/>
  <c r="K46" i="1"/>
  <c r="X49" i="1" s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39" i="1" l="1"/>
  <c r="X2" i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L45" i="1" s="1"/>
  <c r="L46" i="1" s="1"/>
  <c r="Z43" i="1"/>
  <c r="M44" i="1"/>
  <c r="M45" i="1" s="1"/>
  <c r="M46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20" i="1" l="1"/>
  <c r="Y20" i="1"/>
  <c r="Z46" i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<sst xmlns="http://schemas.openxmlformats.org/spreadsheetml/2006/main" count="867" uniqueCount="529">
  <si>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</si>
  <si>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</si>
  <si>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</si>
  <si>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</si>
  <si>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</si>
  <si>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</si>
  <si>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</si>
  <si>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</si>
  <si>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</si>
  <si>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</si>
  <si>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</si>
  <si>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</si>
  <si>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</si>
  <si>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</si>
  <si>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</si>
  <si>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</si>
  <si>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</si>
  <si>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</si>
  <si>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</si>
  <si>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</si>
  <si>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</si>
  <si>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</si>
  <si>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</si>
  <si>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</si>
  <si>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</si>
  <si>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</si>
  <si>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</si>
  <si>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</si>
  <si>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</si>
  <si>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</si>
  <si>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</si>
  <si>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</si>
  <si>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</si>
  <si>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</si>
  <si>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</si>
  <si>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</si>
  <si>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</si>
  <si>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</si>
  <si>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</si>
  <si>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</si>
  <si>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</si>
  <si>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</si>
  <si>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</si>
  <si>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</si>
  <si>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</si>
  <si>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</si>
  <si>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</si>
  <si>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</si>
  <si>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</si>
  <si>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</si>
  <si>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</si>
  <si>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</si>
  <si>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</si>
  <si>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</si>
  <si>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</si>
  <si>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</si>
  <si>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</si>
  <si>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</si>
  <si>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</si>
  <si>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</si>
  <si>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</si>
  <si>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</si>
  <si>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</si>
  <si>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</si>
  <si>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</si>
  <si>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</si>
  <si>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</si>
  <si>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</si>
  <si>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</si>
  <si>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</si>
  <si>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</si>
  <si>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</si>
  <si>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</si>
  <si>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</si>
  <si>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</si>
  <si>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</si>
  <si>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</si>
  <si>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</si>
  <si>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</si>
  <si>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</si>
  <si>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</si>
  <si>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</si>
  <si>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</si>
  <si>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</si>
  <si>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</si>
  <si>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</si>
  <si>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</si>
  <si>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</si>
  <si>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</si>
  <si>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</si>
  <si>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</si>
  <si>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</si>
  <si>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</si>
  <si>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</si>
  <si>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</si>
  <si>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</si>
  <si>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</si>
  <si>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</si>
  <si>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</si>
  <si>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</si>
  <si>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</si>
  <si>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</si>
  <si>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</si>
  <si>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</si>
  <si>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</si>
  <si>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</si>
  <si>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</si>
  <si>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</si>
  <si>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</si>
  <si>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</si>
  <si>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</si>
  <si>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</si>
  <si>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</si>
  <si>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</si>
  <si>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</si>
  <si>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</si>
  <si>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</si>
  <si>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</si>
  <si>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</si>
  <si>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</si>
  <si>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</si>
  <si>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</si>
  <si>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</si>
  <si>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</si>
  <si>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</si>
  <si>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</si>
  <si>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</si>
  <si>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</si>
  <si>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</si>
  <si>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</si>
  <si>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</si>
  <si>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</si>
  <si>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</si>
  <si>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</si>
  <si>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</si>
  <si>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</si>
  <si>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</si>
  <si>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</si>
  <si>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</si>
  <si>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</si>
  <si>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</si>
  <si>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</si>
  <si>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</si>
  <si>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</si>
  <si>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</si>
  <si>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</si>
  <si>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</si>
  <si>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</si>
  <si>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</si>
  <si>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</si>
  <si>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</si>
  <si>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</si>
  <si>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</si>
  <si>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</si>
  <si>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</si>
  <si>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</si>
  <si>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</si>
  <si>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</si>
  <si>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</si>
  <si>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</si>
  <si>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</si>
  <si>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</si>
  <si>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</si>
  <si>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</si>
  <si>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</si>
  <si>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</si>
  <si>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</si>
  <si>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</si>
  <si>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</si>
  <si>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</si>
  <si>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</si>
  <si>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</si>
  <si>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</si>
  <si>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</si>
  <si>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</si>
  <si>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</si>
  <si>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</si>
  <si>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</si>
  <si>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</si>
  <si>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</si>
  <si>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</si>
  <si>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</si>
  <si>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</si>
  <si>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</si>
  <si>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</si>
  <si>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</si>
  <si>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</si>
  <si>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</si>
  <si>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</si>
  <si>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</si>
  <si>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</si>
  <si>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</si>
  <si>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</si>
  <si>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</si>
  <si>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</si>
  <si>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</si>
  <si>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</si>
  <si>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</si>
  <si>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</si>
  <si>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</si>
  <si>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</si>
  <si>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</si>
  <si>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</si>
  <si>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</si>
  <si>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</si>
  <si>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</si>
  <si>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</si>
  <si>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</si>
  <si>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</si>
  <si>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</si>
  <si>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</si>
  <si>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</si>
  <si>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</si>
  <si>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</si>
  <si>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</si>
  <si>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</si>
  <si>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</si>
  <si>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</si>
  <si>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</si>
  <si>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</si>
  <si>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</si>
  <si>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</si>
  <si>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</si>
  <si>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</si>
  <si>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</si>
  <si>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</si>
  <si>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</si>
  <si>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</si>
  <si>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</si>
  <si>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</si>
  <si>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</si>
  <si>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</si>
  <si>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</si>
  <si>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</si>
  <si>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</si>
  <si>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</si>
  <si>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</si>
  <si>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</si>
  <si>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</si>
  <si>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</si>
  <si>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</si>
  <si>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</si>
  <si>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</si>
  <si>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</si>
  <si>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</si>
  <si>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</si>
  <si>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</si>
  <si>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</si>
  <si>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</si>
  <si>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</si>
  <si>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</si>
  <si>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</si>
  <si>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</si>
  <si>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</si>
  <si>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</si>
  <si>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</si>
  <si>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</si>
  <si>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</si>
  <si>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</si>
  <si>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</si>
  <si>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</si>
  <si>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</si>
  <si>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</si>
  <si>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</si>
  <si>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</si>
  <si>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</si>
  <si>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</si>
  <si>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</si>
  <si>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</si>
  <si>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</si>
  <si>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</si>
  <si>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</si>
  <si>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</si>
  <si>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</si>
  <si>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</si>
  <si>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</si>
  <si>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</si>
  <si>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</si>
  <si>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</si>
  <si>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</si>
  <si>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</si>
  <si>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</si>
  <si>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</si>
  <si>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</si>
  <si>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</si>
  <si>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</si>
  <si>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</si>
  <si>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</si>
  <si>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</si>
  <si>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</si>
  <si>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</si>
  <si>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</si>
  <si>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</si>
  <si>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</si>
  <si>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</si>
  <si>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</si>
  <si>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</si>
  <si>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</si>
  <si>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</si>
  <si>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</si>
  <si>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</si>
  <si>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</si>
  <si>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</si>
  <si>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</si>
  <si>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</si>
  <si>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</si>
  <si>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</si>
  <si>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</si>
  <si>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</si>
  <si>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</si>
  <si>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</si>
  <si>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</si>
  <si>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</si>
  <si>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</si>
  <si>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</si>
  <si>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</si>
  <si>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</si>
  <si>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</si>
  <si>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</si>
  <si>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</si>
  <si>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</si>
  <si>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</si>
  <si>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</si>
  <si>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</si>
  <si>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</si>
  <si>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</si>
  <si>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</si>
  <si>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</si>
  <si>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</si>
  <si>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</si>
  <si>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</si>
  <si>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</si>
  <si>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</si>
  <si>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</si>
  <si>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</si>
  <si>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</si>
  <si>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</si>
  <si>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</si>
  <si>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</si>
  <si>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</si>
  <si>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</si>
  <si>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</si>
  <si>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</si>
  <si>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</si>
  <si>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</si>
  <si>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</si>
  <si>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</si>
  <si>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</si>
  <si>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</si>
  <si>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</si>
  <si>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</si>
  <si>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</si>
  <si>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</si>
  <si>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</si>
  <si>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</si>
  <si>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</si>
  <si>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</si>
  <si>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</si>
  <si>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</si>
  <si>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</si>
  <si>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</si>
  <si>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</si>
  <si>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</si>
  <si>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</si>
  <si>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</si>
  <si>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</si>
  <si>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</si>
  <si>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</si>
  <si>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</si>
  <si>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</si>
  <si>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</si>
  <si>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</si>
  <si>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</si>
  <si>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</si>
  <si>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</si>
  <si>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</si>
  <si>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</si>
  <si>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</si>
  <si>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</si>
  <si>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</si>
  <si>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</si>
  <si>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</si>
  <si>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</si>
  <si>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</si>
  <si>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</si>
  <si>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</si>
  <si>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</si>
  <si>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</si>
  <si>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</si>
  <si>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</si>
  <si>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</si>
  <si>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</si>
  <si>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</si>
  <si>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</si>
  <si>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</si>
  <si>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</si>
  <si>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</si>
  <si>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</si>
  <si>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</si>
  <si>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</si>
  <si>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</si>
  <si>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</si>
  <si>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</si>
  <si>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</si>
  <si>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</si>
  <si>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</si>
  <si>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</si>
  <si>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</si>
  <si>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</si>
  <si>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</si>
  <si>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</si>
  <si>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</si>
  <si>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</si>
  <si>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</si>
  <si>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</si>
  <si>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</si>
  <si>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</si>
  <si>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</si>
  <si>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</si>
  <si>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</si>
  <si>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</si>
  <si>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</si>
  <si>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</si>
  <si>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</si>
  <si>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</si>
  <si>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</si>
  <si>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</si>
  <si>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</si>
  <si>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</si>
  <si>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</si>
  <si>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</si>
  <si>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</si>
  <si>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</si>
  <si>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</si>
  <si>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</si>
  <si>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</si>
  <si>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</si>
  <si>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</si>
  <si>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</si>
  <si>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</si>
  <si>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</si>
  <si>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</si>
  <si>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</si>
  <si>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</si>
  <si>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</si>
  <si>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</si>
  <si>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</si>
  <si>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</si>
  <si>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</si>
  <si>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</si>
  <si>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</si>
  <si>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</si>
  <si>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</si>
  <si>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</si>
  <si>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</si>
  <si>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</si>
  <si>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</si>
  <si>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</si>
  <si>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</si>
  <si>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</si>
  <si>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</si>
  <si>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</si>
  <si>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</si>
  <si>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</si>
  <si>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</si>
  <si>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</si>
  <si>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</si>
  <si>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</si>
  <si>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</si>
  <si>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</si>
  <si>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</si>
  <si>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</si>
  <si>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</si>
  <si>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</si>
  <si>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</si>
  <si>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</si>
  <si>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</si>
  <si>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</si>
  <si>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</si>
  <si>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</si>
  <si>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</si>
  <si>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</si>
  <si>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</si>
  <si>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</si>
  <si>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</si>
  <si>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</si>
  <si>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</si>
  <si>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</si>
  <si>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</si>
  <si>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</si>
  <si>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</si>
  <si>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</si>
  <si>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</si>
  <si>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</si>
  <si>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</si>
  <si>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</si>
  <si>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</si>
  <si>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</si>
  <si>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</si>
  <si>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</si>
  <si>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</si>
  <si>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</si>
  <si>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</si>
  <si>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</si>
  <si>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</si>
  <si>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</si>
  <si>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</si>
  <si>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</si>
  <si>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</si>
  <si>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</si>
  <si>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</si>
  <si>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</si>
  <si>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</si>
  <si>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</si>
  <si>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</si>
  <si>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50 ml</t>
  </si>
  <si>
    <t xml:space="preserve">Заведующий отделения: Д.В. Карчевский </t>
  </si>
  <si>
    <t>150 ml</t>
  </si>
  <si>
    <t>ОКС с ↑ ST</t>
  </si>
  <si>
    <t>Правый</t>
  </si>
  <si>
    <t>проходим, контуры ровные.</t>
  </si>
  <si>
    <t xml:space="preserve">1. Контроль места пункции, повязка  на руке 6ч. </t>
  </si>
  <si>
    <t>Старшая мед.сетра: О.Н. Черткова</t>
  </si>
  <si>
    <t>Александрова Л.Б.</t>
  </si>
  <si>
    <t>08:12</t>
  </si>
  <si>
    <t>неровности контуров проксимального сегмента. Антеградный кровоток TIMI III.</t>
  </si>
  <si>
    <t>нестабильный 75% стеноз проксимального сегмента с пристеночным тромбом, неровности контуров среднего сегмента, дистальная эмболия верхушечного сегмента ПНА., антеградный кровоток пропульсивный, TIMI II.</t>
  </si>
  <si>
    <t xml:space="preserve">С учётом клинических данных совместно с деж.кардиологом Потаповой А.Н. принято решение  о целесообразности реваскуляризации ПНА </t>
  </si>
  <si>
    <t>Устье ствола ЛКА катетеризировано проводниковым катетером Launcher EBU 3,5 6Fr. Коронарный проводник Intuition заведен в дистальный сегмент ПНА. Аспирационным катетером Hunter 6F предприняты попытки аспирации из апикального сегмента ПНА. Аспирированы мескодисперстные фрагменты тромба. Получить адекватный антеградный кровоток по апикальному сегменту ПНА не удалось. В зону проксимального сегмента ПНА с полным покрытием устья ПНА имплантирован Resolute Integrity 3,5-22 mm, давлением 16 атм. На контрольных съёмках признаков краевых диссекций, тромбоза по ПНА нет, ангиографический результат достигнут, антеградный кровоток по ПНА восстановлен TIMI III до апикального сегмента.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</si>
</sst>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3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right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" fontId="47" fillId="0" borderId="45" xfId="0" applyNumberFormat="1" applyFont="1" applyBorder="1" applyAlignment="1">
      <alignment horizontal="center" vertical="center" wrapText="1"/>
    </xf>
    <xf numFmtId="0" fontId="61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vertical="center" wrapText="1"/>
    </xf>
    <xf numFmtId="16" fontId="47" fillId="0" borderId="47" xfId="0" applyNumberFormat="1" applyFont="1" applyBorder="1" applyAlignment="1">
      <alignment horizontal="center" vertical="center" wrapText="1"/>
    </xf>
    <xf numFmtId="0" fontId="61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horizontal="center" vertical="center" wrapText="1"/>
    </xf>
    <xf numFmtId="0" fontId="47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vertical="center" wrapText="1"/>
    </xf>
    <xf numFmtId="17" fontId="47" fillId="0" borderId="47" xfId="0" applyNumberFormat="1" applyFont="1" applyBorder="1" applyAlignment="1">
      <alignment horizontal="center" vertical="center" wrapText="1"/>
    </xf>
    <xf numFmtId="0" fontId="61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horizontal="center" vertical="center" wrapText="1"/>
    </xf>
    <xf numFmtId="0" fontId="47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vertical="center" wrapText="1"/>
    </xf>
    <xf numFmtId="0" fontId="27" fillId="0" borderId="52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50" xfId="0" applyFont="1" applyBorder="1" applyAlignment="1">
      <alignment vertical="center" wrapText="1"/>
    </xf>
    <xf numFmtId="20" fontId="27" fillId="0" borderId="5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7"/>
    </xf>
    <xf numFmtId="0" fontId="27" fillId="0" borderId="48" xfId="0" applyFont="1" applyBorder="1" applyAlignment="1">
      <alignment vertical="center" wrapText="1"/>
    </xf>
    <xf numFmtId="0" fontId="47" fillId="0" borderId="45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left" vertical="center" wrapText="1" indent="2"/>
    </xf>
    <xf numFmtId="0" fontId="47" fillId="0" borderId="48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65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3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3" fillId="0" borderId="0" xfId="0" applyFont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14" fontId="27" fillId="0" borderId="46" xfId="0" applyNumberFormat="1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14" fontId="27" fillId="0" borderId="47" xfId="0" applyNumberFormat="1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66" fillId="0" borderId="0" xfId="0" applyFont="1" applyBorder="1" applyAlignment="1" applyProtection="1">
      <alignment horizontal="justify" vertical="top" wrapText="1"/>
      <protection locked="0"/>
    </xf>
    <xf numFmtId="0" fontId="66" fillId="0" borderId="13" xfId="0" applyFont="1" applyBorder="1" applyAlignment="1" applyProtection="1">
      <alignment horizontal="justify" vertical="top" wrapText="1"/>
      <protection locked="0"/>
    </xf>
    <xf numFmtId="0" fontId="66" fillId="0" borderId="3" xfId="0" applyFont="1" applyBorder="1" applyAlignment="1" applyProtection="1">
      <alignment horizontal="justify" vertical="top" wrapText="1"/>
      <protection locked="0"/>
    </xf>
    <xf numFmtId="0" fontId="66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13" fillId="0" borderId="41" xfId="0" applyFont="1" applyBorder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47" fillId="0" borderId="54" xfId="0" applyFont="1" applyBorder="1" applyAlignment="1">
      <alignment vertical="center" wrapText="1"/>
    </xf>
    <xf numFmtId="0" fontId="47" fillId="0" borderId="51" xfId="0" applyFont="1" applyBorder="1" applyAlignment="1">
      <alignment vertical="center" wrapText="1"/>
    </xf>
    <xf numFmtId="0" fontId="47" fillId="0" borderId="48" xfId="0" applyFont="1" applyBorder="1" applyAlignment="1">
      <alignment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63" xfId="0" applyFont="1" applyBorder="1" applyAlignment="1">
      <alignment horizontal="center" vertical="center" wrapText="1"/>
    </xf>
    <xf numFmtId="0" fontId="63" fillId="0" borderId="54" xfId="0" applyFont="1" applyBorder="1" applyAlignment="1">
      <alignment horizontal="center" vertical="center" wrapText="1"/>
    </xf>
    <xf numFmtId="0" fontId="63" fillId="0" borderId="51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55" xfId="0" applyFont="1" applyBorder="1" applyAlignment="1">
      <alignment vertical="center" wrapText="1"/>
    </xf>
    <xf numFmtId="0" fontId="47" fillId="0" borderId="56" xfId="0" applyFont="1" applyBorder="1" applyAlignment="1">
      <alignment vertical="center" wrapText="1"/>
    </xf>
    <xf numFmtId="0" fontId="47" fillId="0" borderId="57" xfId="0" applyFont="1" applyBorder="1" applyAlignment="1">
      <alignment vertical="center" wrapText="1"/>
    </xf>
    <xf numFmtId="0" fontId="47" fillId="0" borderId="58" xfId="0" applyFont="1" applyBorder="1" applyAlignment="1">
      <alignment vertical="center" wrapText="1"/>
    </xf>
    <xf numFmtId="0" fontId="47" fillId="0" borderId="59" xfId="0" applyFont="1" applyBorder="1" applyAlignment="1">
      <alignment vertical="center" wrapText="1"/>
    </xf>
    <xf numFmtId="0" fontId="47" fillId="0" borderId="60" xfId="0" applyFont="1" applyBorder="1" applyAlignment="1">
      <alignment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47" fillId="0" borderId="61" xfId="0" applyFont="1" applyBorder="1" applyAlignment="1">
      <alignment vertical="center" wrapText="1"/>
    </xf>
    <xf numFmtId="0" fontId="47" fillId="0" borderId="62" xfId="0" applyFont="1" applyBorder="1" applyAlignment="1">
      <alignment vertical="center" wrapText="1"/>
    </xf>
    <xf numFmtId="0" fontId="47" fillId="0" borderId="63" xfId="0" applyFont="1" applyBorder="1" applyAlignment="1">
      <alignment vertical="center" wrapText="1"/>
    </xf>
    <xf numFmtId="0" fontId="47" fillId="0" borderId="54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29" fillId="8" borderId="16" xfId="6" applyFont="1" applyBorder="1" applyAlignment="1" applyProtection="1">
      <alignment horizontal="left" vertical="center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22" zoomScaleNormal="100" zoomScaleSheetLayoutView="100" zoomScalePageLayoutView="90" workbookViewId="0">
      <selection activeCell="N37" sqref="N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2" t="s">
        <v>276</v>
      </c>
      <c r="B6" s="253"/>
      <c r="C6" s="253"/>
      <c r="D6" s="253"/>
      <c r="E6" s="253"/>
      <c r="F6" s="253"/>
      <c r="G6" s="253"/>
      <c r="H6" s="254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44829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0.50347222222222221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0.50694444444444442</v>
      </c>
      <c r="C10" s="61"/>
      <c r="D10" s="116" t="s">
        <v>235</v>
      </c>
      <c r="E10" s="112"/>
      <c r="F10" s="112"/>
      <c r="G10" s="29" t="s">
        <v>226</v>
      </c>
      <c r="H10" s="31"/>
    </row>
    <row r="11" spans="1:8" ht="18" thickTop="1" thickBot="1">
      <c r="A11" s="106" t="s">
        <v>255</v>
      </c>
      <c r="B11" s="107" t="s">
        <v>523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22910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60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15092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518</v>
      </c>
      <c r="C16" s="18"/>
      <c r="D16" s="41"/>
      <c r="E16" s="41"/>
      <c r="F16" s="41"/>
      <c r="G16" s="159" t="s">
        <v>524</v>
      </c>
      <c r="H16" s="117">
        <v>497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519</v>
      </c>
      <c r="C18" s="18"/>
      <c r="D18" s="33" t="s">
        <v>273</v>
      </c>
      <c r="E18" s="33"/>
      <c r="F18" s="33"/>
      <c r="G18" s="101" t="s">
        <v>252</v>
      </c>
      <c r="H18" s="102" t="s">
        <v>381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49" t="s">
        <v>520</v>
      </c>
      <c r="C20" s="255"/>
      <c r="D20" s="255"/>
      <c r="E20" s="255"/>
      <c r="F20" s="255"/>
      <c r="G20" s="255"/>
      <c r="H20" s="256"/>
    </row>
    <row r="21" spans="1:8">
      <c r="A21" s="66"/>
      <c r="B21" s="257"/>
      <c r="C21" s="257"/>
      <c r="D21" s="257"/>
      <c r="E21" s="257"/>
      <c r="F21" s="257"/>
      <c r="G21" s="257"/>
      <c r="H21" s="258"/>
    </row>
    <row r="22" spans="1:8" ht="15.6" customHeight="1">
      <c r="A22" s="67" t="s">
        <v>334</v>
      </c>
      <c r="B22" s="259" t="s">
        <v>526</v>
      </c>
      <c r="C22" s="259"/>
      <c r="D22" s="259"/>
      <c r="E22" s="259"/>
      <c r="F22" s="259"/>
      <c r="G22" s="259"/>
      <c r="H22" s="260"/>
    </row>
    <row r="23" spans="1:8" ht="14.45" customHeight="1">
      <c r="A23" s="43"/>
      <c r="B23" s="249"/>
      <c r="C23" s="249"/>
      <c r="D23" s="249"/>
      <c r="E23" s="249"/>
      <c r="F23" s="249"/>
      <c r="G23" s="249"/>
      <c r="H23" s="261"/>
    </row>
    <row r="24" spans="1:8" ht="14.45" customHeight="1">
      <c r="A24" s="68"/>
      <c r="B24" s="249"/>
      <c r="C24" s="249"/>
      <c r="D24" s="249"/>
      <c r="E24" s="249"/>
      <c r="F24" s="249"/>
      <c r="G24" s="249"/>
      <c r="H24" s="261"/>
    </row>
    <row r="25" spans="1:8" ht="14.45" customHeight="1">
      <c r="A25" s="43"/>
      <c r="B25" s="249"/>
      <c r="C25" s="249"/>
      <c r="D25" s="249"/>
      <c r="E25" s="249"/>
      <c r="F25" s="249"/>
      <c r="G25" s="249"/>
      <c r="H25" s="261"/>
    </row>
    <row r="26" spans="1:8" ht="14.45" customHeight="1">
      <c r="A26" s="45"/>
      <c r="B26" s="262"/>
      <c r="C26" s="262"/>
      <c r="D26" s="262"/>
      <c r="E26" s="262"/>
      <c r="F26" s="262"/>
      <c r="G26" s="262"/>
      <c r="H26" s="263"/>
    </row>
    <row r="27" spans="1:8" ht="14.45" customHeight="1">
      <c r="A27" s="67" t="s">
        <v>335</v>
      </c>
      <c r="B27" s="259" t="s">
        <v>525</v>
      </c>
      <c r="C27" s="259"/>
      <c r="D27" s="259"/>
      <c r="E27" s="259"/>
      <c r="F27" s="259"/>
      <c r="G27" s="259"/>
      <c r="H27" s="260"/>
    </row>
    <row r="28" spans="1:8" ht="15.6" customHeight="1">
      <c r="A28" s="43"/>
      <c r="B28" s="249"/>
      <c r="C28" s="249"/>
      <c r="D28" s="249"/>
      <c r="E28" s="249"/>
      <c r="F28" s="249"/>
      <c r="G28" s="249"/>
      <c r="H28" s="261"/>
    </row>
    <row r="29" spans="1:8" ht="14.45" customHeight="1">
      <c r="A29" s="43"/>
      <c r="B29" s="249"/>
      <c r="C29" s="249"/>
      <c r="D29" s="249"/>
      <c r="E29" s="249"/>
      <c r="F29" s="249"/>
      <c r="G29" s="249"/>
      <c r="H29" s="261"/>
    </row>
    <row r="30" spans="1:8" ht="14.45" customHeight="1">
      <c r="A30" s="37"/>
      <c r="B30" s="249"/>
      <c r="C30" s="249"/>
      <c r="D30" s="249"/>
      <c r="E30" s="249"/>
      <c r="F30" s="249"/>
      <c r="G30" s="249"/>
      <c r="H30" s="261"/>
    </row>
    <row r="31" spans="1:8" ht="14.45" customHeight="1">
      <c r="A31" s="38"/>
      <c r="B31" s="262"/>
      <c r="C31" s="262"/>
      <c r="D31" s="262"/>
      <c r="E31" s="262"/>
      <c r="F31" s="262"/>
      <c r="G31" s="262"/>
      <c r="H31" s="263"/>
    </row>
    <row r="32" spans="1:8" ht="14.45" customHeight="1">
      <c r="A32" s="67" t="s">
        <v>336</v>
      </c>
      <c r="B32" s="259" t="s">
        <v>525</v>
      </c>
      <c r="C32" s="259"/>
      <c r="D32" s="259"/>
      <c r="E32" s="259"/>
      <c r="F32" s="259"/>
      <c r="G32" s="259"/>
      <c r="H32" s="260"/>
    </row>
    <row r="33" spans="1:8" ht="14.45" customHeight="1">
      <c r="A33" s="43"/>
      <c r="B33" s="249"/>
      <c r="C33" s="249"/>
      <c r="D33" s="249"/>
      <c r="E33" s="249"/>
      <c r="F33" s="249"/>
      <c r="G33" s="249"/>
      <c r="H33" s="261"/>
    </row>
    <row r="34" spans="1:8" ht="15.6" customHeight="1">
      <c r="A34" s="43"/>
      <c r="B34" s="249"/>
      <c r="C34" s="249"/>
      <c r="D34" s="249"/>
      <c r="E34" s="249"/>
      <c r="F34" s="249"/>
      <c r="G34" s="249"/>
      <c r="H34" s="261"/>
    </row>
    <row r="35" spans="1:8" ht="14.45" customHeight="1">
      <c r="A35" s="43"/>
      <c r="B35" s="249"/>
      <c r="C35" s="249"/>
      <c r="D35" s="249"/>
      <c r="E35" s="249"/>
      <c r="F35" s="249"/>
      <c r="G35" s="249"/>
      <c r="H35" s="261"/>
    </row>
    <row r="36" spans="1:8" ht="15.6" customHeight="1">
      <c r="A36" s="151"/>
      <c r="B36" s="249"/>
      <c r="C36" s="249"/>
      <c r="D36" s="249"/>
      <c r="E36" s="249"/>
      <c r="F36" s="249"/>
      <c r="G36" s="249"/>
      <c r="H36" s="261"/>
    </row>
    <row r="37" spans="1:8" ht="14.45" customHeight="1">
      <c r="A37" s="43"/>
      <c r="B37" s="146"/>
      <c r="C37" s="18"/>
      <c r="D37" s="248" t="str">
        <f>IF($A$6=Вмешательства!$D$3,Вмешательства!$N$2,"")</f>
        <v/>
      </c>
      <c r="E37" s="248"/>
      <c r="F37" s="147"/>
      <c r="G37" s="147"/>
      <c r="H37" s="152"/>
    </row>
    <row r="38" spans="1:8" ht="14.45" customHeight="1">
      <c r="A38" s="43"/>
      <c r="B38" s="146"/>
      <c r="C38" s="153"/>
      <c r="D38" s="249"/>
      <c r="E38" s="250"/>
      <c r="F38" s="250"/>
      <c r="G38" s="250"/>
      <c r="H38" s="251"/>
    </row>
    <row r="39" spans="1:8" ht="14.45" customHeight="1">
      <c r="A39" s="40"/>
      <c r="B39" s="147"/>
      <c r="C39" s="153"/>
      <c r="D39" s="250"/>
      <c r="E39" s="250"/>
      <c r="F39" s="250"/>
      <c r="G39" s="250"/>
      <c r="H39" s="251"/>
    </row>
    <row r="40" spans="1:8" ht="14.45" customHeight="1">
      <c r="A40" s="40"/>
      <c r="B40" s="147"/>
      <c r="C40" s="153"/>
      <c r="D40" s="250"/>
      <c r="E40" s="250"/>
      <c r="F40" s="250"/>
      <c r="G40" s="250"/>
      <c r="H40" s="251"/>
    </row>
    <row r="41" spans="1:8" ht="14.45" customHeight="1">
      <c r="A41" s="40"/>
      <c r="B41" s="147"/>
      <c r="C41" s="153"/>
      <c r="D41" s="250"/>
      <c r="E41" s="250"/>
      <c r="F41" s="250"/>
      <c r="G41" s="250"/>
      <c r="H41" s="251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310" t="s">
        <v>527</v>
      </c>
      <c r="E43" s="246"/>
      <c r="F43" s="246"/>
      <c r="G43" s="246"/>
      <c r="H43" s="247"/>
    </row>
    <row r="44" spans="1:8" ht="14.45" customHeight="1">
      <c r="A44" s="40"/>
      <c r="B44" s="147"/>
      <c r="C44" s="155"/>
      <c r="D44" s="246"/>
      <c r="E44" s="246"/>
      <c r="F44" s="246"/>
      <c r="G44" s="246"/>
      <c r="H44" s="247"/>
    </row>
    <row r="45" spans="1:8" ht="14.45" customHeight="1">
      <c r="A45" s="40"/>
      <c r="B45" s="147"/>
      <c r="C45" s="155"/>
      <c r="D45" s="246"/>
      <c r="E45" s="246"/>
      <c r="F45" s="246"/>
      <c r="G45" s="246"/>
      <c r="H45" s="247"/>
    </row>
    <row r="46" spans="1:8">
      <c r="A46" s="40"/>
      <c r="B46" s="147"/>
      <c r="C46" s="155"/>
      <c r="D46" s="246"/>
      <c r="E46" s="246"/>
      <c r="F46" s="246"/>
      <c r="G46" s="246"/>
      <c r="H46" s="247"/>
    </row>
    <row r="47" spans="1:8">
      <c r="A47" s="43"/>
      <c r="B47" s="18"/>
      <c r="C47" s="155"/>
      <c r="D47" s="246"/>
      <c r="E47" s="246"/>
      <c r="F47" s="246"/>
      <c r="G47" s="246"/>
      <c r="H47" s="247"/>
    </row>
    <row r="48" spans="1:8">
      <c r="A48" s="43"/>
      <c r="B48" s="18"/>
      <c r="C48" s="155"/>
      <c r="D48" s="246"/>
      <c r="E48" s="246"/>
      <c r="F48" s="246"/>
      <c r="G48" s="246"/>
      <c r="H48" s="247"/>
    </row>
    <row r="49" spans="1:13">
      <c r="A49" s="45"/>
      <c r="B49" s="36"/>
      <c r="C49" s="156"/>
      <c r="D49" s="246"/>
      <c r="E49" s="246"/>
      <c r="F49" s="246"/>
      <c r="G49" s="246"/>
      <c r="H49" s="247"/>
    </row>
    <row r="50" spans="1:13">
      <c r="A50" s="43"/>
      <c r="B50" s="18"/>
      <c r="C50" s="18"/>
      <c r="D50" s="246"/>
      <c r="E50" s="246"/>
      <c r="F50" s="246"/>
      <c r="G50" s="246"/>
      <c r="H50" s="247"/>
      <c r="M50" t="s">
        <v>274</v>
      </c>
    </row>
    <row r="51" spans="1:13">
      <c r="A51" s="70" t="s">
        <v>262</v>
      </c>
      <c r="B51" s="71" t="s">
        <v>515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382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25" zoomScaleNormal="100" zoomScaleSheetLayoutView="100" zoomScalePageLayoutView="90" workbookViewId="0">
      <selection activeCell="K23" sqref="K2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5" t="s">
        <v>439</v>
      </c>
      <c r="B6" s="266"/>
      <c r="C6" s="266"/>
      <c r="D6" s="266"/>
      <c r="E6" s="266"/>
      <c r="F6" s="266"/>
      <c r="G6" s="266"/>
      <c r="H6" s="267"/>
    </row>
    <row r="7" spans="1:8" ht="21.6" customHeight="1">
      <c r="A7" s="265"/>
      <c r="B7" s="266"/>
      <c r="C7" s="266"/>
      <c r="D7" s="266"/>
      <c r="E7" s="266"/>
      <c r="F7" s="266"/>
      <c r="G7" s="266"/>
      <c r="H7" s="26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4" t="s">
        <v>284</v>
      </c>
      <c r="D8" s="264"/>
      <c r="E8" s="264"/>
      <c r="F8" s="83">
        <v>1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64"/>
      <c r="D9" s="264"/>
      <c r="E9" s="264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64"/>
      <c r="D10" s="264"/>
      <c r="E10" s="26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44829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0.50694444444444442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0.53125</v>
      </c>
      <c r="C14" s="63"/>
      <c r="D14" s="116" t="s">
        <v>235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Александрова Л.Б.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22910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60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15092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08:12</v>
      </c>
      <c r="H20" s="118">
        <f>КАГ!H16</f>
        <v>497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0.51347222222222222</v>
      </c>
    </row>
    <row r="23" spans="1:8" ht="14.45" customHeight="1">
      <c r="A23" s="270" t="s">
        <v>528</v>
      </c>
      <c r="B23" s="271"/>
      <c r="C23" s="271"/>
      <c r="D23" s="271"/>
      <c r="E23" s="271"/>
      <c r="F23" s="271"/>
      <c r="G23" s="271"/>
      <c r="H23" s="272"/>
    </row>
    <row r="24" spans="1:8" ht="14.45" customHeight="1">
      <c r="A24" s="273"/>
      <c r="B24" s="271"/>
      <c r="C24" s="271"/>
      <c r="D24" s="271"/>
      <c r="E24" s="271"/>
      <c r="F24" s="271"/>
      <c r="G24" s="271"/>
      <c r="H24" s="272"/>
    </row>
    <row r="25" spans="1:8" ht="14.45" customHeight="1">
      <c r="A25" s="273"/>
      <c r="B25" s="271"/>
      <c r="C25" s="271"/>
      <c r="D25" s="271"/>
      <c r="E25" s="271"/>
      <c r="F25" s="271"/>
      <c r="G25" s="271"/>
      <c r="H25" s="272"/>
    </row>
    <row r="26" spans="1:8" ht="14.45" customHeight="1">
      <c r="A26" s="273"/>
      <c r="B26" s="271"/>
      <c r="C26" s="271"/>
      <c r="D26" s="271"/>
      <c r="E26" s="271"/>
      <c r="F26" s="271"/>
      <c r="G26" s="271"/>
      <c r="H26" s="272"/>
    </row>
    <row r="27" spans="1:8" ht="14.45" customHeight="1">
      <c r="A27" s="273"/>
      <c r="B27" s="271"/>
      <c r="C27" s="271"/>
      <c r="D27" s="271"/>
      <c r="E27" s="271"/>
      <c r="F27" s="271"/>
      <c r="G27" s="271"/>
      <c r="H27" s="272"/>
    </row>
    <row r="28" spans="1:8" ht="14.45" customHeight="1">
      <c r="A28" s="273"/>
      <c r="B28" s="271"/>
      <c r="C28" s="271"/>
      <c r="D28" s="271"/>
      <c r="E28" s="271"/>
      <c r="F28" s="271"/>
      <c r="G28" s="271"/>
      <c r="H28" s="272"/>
    </row>
    <row r="29" spans="1:8" ht="14.45" customHeight="1">
      <c r="A29" s="273"/>
      <c r="B29" s="271"/>
      <c r="C29" s="271"/>
      <c r="D29" s="271"/>
      <c r="E29" s="271"/>
      <c r="F29" s="271"/>
      <c r="G29" s="271"/>
      <c r="H29" s="272"/>
    </row>
    <row r="30" spans="1:8" ht="14.45" customHeight="1">
      <c r="A30" s="273"/>
      <c r="B30" s="271"/>
      <c r="C30" s="271"/>
      <c r="D30" s="271"/>
      <c r="E30" s="271"/>
      <c r="F30" s="271"/>
      <c r="G30" s="271"/>
      <c r="H30" s="272"/>
    </row>
    <row r="31" spans="1:8" ht="14.45" customHeight="1">
      <c r="A31" s="273"/>
      <c r="B31" s="271"/>
      <c r="C31" s="271"/>
      <c r="D31" s="271"/>
      <c r="E31" s="271"/>
      <c r="F31" s="271"/>
      <c r="G31" s="271"/>
      <c r="H31" s="272"/>
    </row>
    <row r="32" spans="1:8" ht="14.45" customHeight="1">
      <c r="A32" s="273"/>
      <c r="B32" s="271"/>
      <c r="C32" s="271"/>
      <c r="D32" s="271"/>
      <c r="E32" s="271"/>
      <c r="F32" s="271"/>
      <c r="G32" s="271"/>
      <c r="H32" s="272"/>
    </row>
    <row r="33" spans="1:8" ht="14.45" customHeight="1">
      <c r="A33" s="273"/>
      <c r="B33" s="271"/>
      <c r="C33" s="271"/>
      <c r="D33" s="271"/>
      <c r="E33" s="271"/>
      <c r="F33" s="271"/>
      <c r="G33" s="271"/>
      <c r="H33" s="272"/>
    </row>
    <row r="34" spans="1:8" ht="14.45" customHeight="1">
      <c r="A34" s="273"/>
      <c r="B34" s="271"/>
      <c r="C34" s="271"/>
      <c r="D34" s="271"/>
      <c r="E34" s="271"/>
      <c r="F34" s="271"/>
      <c r="G34" s="271"/>
      <c r="H34" s="272"/>
    </row>
    <row r="35" spans="1:8" ht="14.45" customHeight="1">
      <c r="A35" s="273"/>
      <c r="B35" s="271"/>
      <c r="C35" s="271"/>
      <c r="D35" s="271"/>
      <c r="E35" s="271"/>
      <c r="F35" s="271"/>
      <c r="G35" s="271"/>
      <c r="H35" s="272"/>
    </row>
    <row r="36" spans="1:8" ht="14.45" customHeight="1">
      <c r="A36" s="273"/>
      <c r="B36" s="271"/>
      <c r="C36" s="271"/>
      <c r="D36" s="271"/>
      <c r="E36" s="271"/>
      <c r="F36" s="271"/>
      <c r="G36" s="271"/>
      <c r="H36" s="272"/>
    </row>
    <row r="37" spans="1:8" ht="14.45" customHeight="1">
      <c r="A37" s="273"/>
      <c r="B37" s="271"/>
      <c r="C37" s="271"/>
      <c r="D37" s="271"/>
      <c r="E37" s="271"/>
      <c r="F37" s="271"/>
      <c r="G37" s="271"/>
      <c r="H37" s="272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45" t="s">
        <v>521</v>
      </c>
      <c r="E40" s="268"/>
      <c r="F40" s="268"/>
      <c r="G40" s="268"/>
      <c r="H40" s="269"/>
    </row>
    <row r="41" spans="1:8" ht="14.45" customHeight="1">
      <c r="A41" s="37"/>
      <c r="B41" s="33"/>
      <c r="C41" s="148"/>
      <c r="D41" s="268"/>
      <c r="E41" s="268"/>
      <c r="F41" s="268"/>
      <c r="G41" s="268"/>
      <c r="H41" s="269"/>
    </row>
    <row r="42" spans="1:8" ht="14.45" customHeight="1">
      <c r="A42" s="37"/>
      <c r="B42" s="33"/>
      <c r="C42" s="148"/>
      <c r="D42" s="268"/>
      <c r="E42" s="268"/>
      <c r="F42" s="268"/>
      <c r="G42" s="268"/>
      <c r="H42" s="269"/>
    </row>
    <row r="43" spans="1:8" ht="14.45" customHeight="1">
      <c r="A43" s="37"/>
      <c r="B43" s="33"/>
      <c r="C43" s="148"/>
      <c r="D43" s="268"/>
      <c r="E43" s="268"/>
      <c r="F43" s="268"/>
      <c r="G43" s="268"/>
      <c r="H43" s="269"/>
    </row>
    <row r="44" spans="1:8" ht="14.45" customHeight="1">
      <c r="A44" s="37"/>
      <c r="B44" s="33"/>
      <c r="C44" s="148"/>
      <c r="D44" s="268"/>
      <c r="E44" s="268"/>
      <c r="F44" s="268"/>
      <c r="G44" s="268"/>
      <c r="H44" s="269"/>
    </row>
    <row r="45" spans="1:8" ht="14.45" customHeight="1">
      <c r="A45" s="37"/>
      <c r="B45" s="33"/>
      <c r="C45" s="148"/>
      <c r="D45" s="268"/>
      <c r="E45" s="268"/>
      <c r="F45" s="268"/>
      <c r="G45" s="268"/>
      <c r="H45" s="269"/>
    </row>
    <row r="46" spans="1:8" ht="14.45" customHeight="1">
      <c r="A46" s="37"/>
      <c r="B46" s="33"/>
      <c r="C46" s="148"/>
      <c r="D46" s="268"/>
      <c r="E46" s="268"/>
      <c r="F46" s="268"/>
      <c r="G46" s="268"/>
      <c r="H46" s="269"/>
    </row>
    <row r="47" spans="1:8" ht="14.45" customHeight="1">
      <c r="A47" s="43"/>
      <c r="B47" s="18"/>
      <c r="C47" s="148"/>
      <c r="D47" s="268"/>
      <c r="E47" s="268"/>
      <c r="F47" s="268"/>
      <c r="G47" s="268"/>
      <c r="H47" s="269"/>
    </row>
    <row r="48" spans="1:8" ht="14.45" customHeight="1">
      <c r="A48" s="43"/>
      <c r="B48" s="18"/>
      <c r="C48" s="148"/>
      <c r="D48" s="268"/>
      <c r="E48" s="268"/>
      <c r="F48" s="268"/>
      <c r="G48" s="268"/>
      <c r="H48" s="269"/>
    </row>
    <row r="49" spans="1:8" ht="14.45" customHeight="1">
      <c r="A49" s="43"/>
      <c r="B49" s="18"/>
      <c r="C49" s="148"/>
      <c r="D49" s="268"/>
      <c r="E49" s="268"/>
      <c r="F49" s="268"/>
      <c r="G49" s="268"/>
      <c r="H49" s="269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517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382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1" sqref="H11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44829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6.5" thickBot="1">
      <c r="A4" s="184" t="s">
        <v>258</v>
      </c>
      <c r="B4" s="185" t="s">
        <v>133</v>
      </c>
      <c r="C4" s="186" t="s">
        <v>15</v>
      </c>
      <c r="D4" s="311" t="str">
        <f>КАГ!$B$11</f>
        <v>Александрова Л.Б.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22910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60</v>
      </c>
    </row>
    <row r="7" spans="1:4">
      <c r="A7" s="43"/>
      <c r="B7" s="18"/>
      <c r="C7" s="124" t="s">
        <v>12</v>
      </c>
      <c r="D7" s="126">
        <f>КАГ!$B$14</f>
        <v>15092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44829</v>
      </c>
    </row>
    <row r="11" spans="1:4">
      <c r="A11" s="32"/>
      <c r="B11" s="136"/>
      <c r="C11" s="136"/>
      <c r="D11" s="137"/>
    </row>
    <row r="12" spans="1:4" ht="18.75" customHeight="1">
      <c r="A12" s="171" t="s">
        <v>411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1" t="s">
        <v>401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2" t="s">
        <v>408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398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2" t="s">
        <v>399</v>
      </c>
      <c r="C16" s="168" t="s">
        <v>176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92" t="s">
        <v>380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516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522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8"/>
      <c r="B1" s="239"/>
      <c r="C1" s="239"/>
      <c r="D1" s="237"/>
      <c r="E1" s="237"/>
      <c r="F1" s="237"/>
      <c r="G1" s="237"/>
      <c r="I1" t="s">
        <v>455</v>
      </c>
    </row>
    <row r="2" spans="1:9">
      <c r="A2" s="240"/>
      <c r="B2" s="2"/>
      <c r="C2" s="2"/>
      <c r="F2" s="2"/>
      <c r="G2" s="2"/>
      <c r="H2" s="2" t="s">
        <v>456</v>
      </c>
    </row>
    <row r="3" spans="1:9" ht="15.75" thickBot="1">
      <c r="A3" s="200"/>
    </row>
    <row r="4" spans="1:9" ht="30.75" thickBot="1">
      <c r="D4" s="274" t="s">
        <v>457</v>
      </c>
      <c r="E4" s="201" t="s">
        <v>458</v>
      </c>
      <c r="F4" s="201" t="s">
        <v>459</v>
      </c>
    </row>
    <row r="5" spans="1:9" ht="150.75" thickBot="1">
      <c r="D5" s="275"/>
      <c r="E5" s="202" t="s">
        <v>460</v>
      </c>
      <c r="F5" s="202"/>
    </row>
    <row r="6" spans="1:9" ht="15.75" thickBot="1">
      <c r="A6" s="203"/>
    </row>
    <row r="7" spans="1:9" ht="15" customHeight="1">
      <c r="C7" s="276" t="s">
        <v>461</v>
      </c>
      <c r="D7" s="276" t="s">
        <v>462</v>
      </c>
      <c r="E7" s="204" t="s">
        <v>463</v>
      </c>
      <c r="F7" s="204" t="s">
        <v>8</v>
      </c>
      <c r="G7" s="205" t="s">
        <v>464</v>
      </c>
    </row>
    <row r="8" spans="1:9" ht="15.75" thickBot="1">
      <c r="C8" s="277"/>
      <c r="D8" s="277"/>
      <c r="E8" s="235"/>
      <c r="F8" s="235"/>
      <c r="G8" s="206" t="s">
        <v>465</v>
      </c>
    </row>
    <row r="9" spans="1:9" ht="15" customHeight="1">
      <c r="C9" s="278" t="s">
        <v>466</v>
      </c>
      <c r="D9" s="278" t="s">
        <v>467</v>
      </c>
      <c r="E9" s="241" t="s">
        <v>468</v>
      </c>
      <c r="F9" s="242">
        <v>23566</v>
      </c>
      <c r="G9" s="241">
        <v>12198</v>
      </c>
    </row>
    <row r="10" spans="1:9" ht="15.75" thickBot="1">
      <c r="C10" s="279"/>
      <c r="D10" s="279"/>
      <c r="E10" s="243"/>
      <c r="F10" s="244"/>
      <c r="G10" s="243"/>
    </row>
    <row r="11" spans="1:9" ht="15.75">
      <c r="A11" s="208"/>
    </row>
    <row r="12" spans="1:9" ht="16.5" thickBot="1">
      <c r="A12" s="208" t="s">
        <v>469</v>
      </c>
    </row>
    <row r="13" spans="1:9" ht="15.75" thickBot="1">
      <c r="A13" s="209">
        <v>44562</v>
      </c>
      <c r="B13" s="280" t="s">
        <v>470</v>
      </c>
      <c r="C13" s="281"/>
      <c r="D13" s="281"/>
      <c r="E13" s="282"/>
      <c r="F13" s="210" t="s">
        <v>471</v>
      </c>
      <c r="G13" s="211" t="s">
        <v>472</v>
      </c>
      <c r="H13" s="213"/>
    </row>
    <row r="14" spans="1:9" ht="25.5" customHeight="1" thickBot="1">
      <c r="A14" s="214">
        <v>44593</v>
      </c>
      <c r="B14" s="280" t="s">
        <v>473</v>
      </c>
      <c r="C14" s="281"/>
      <c r="D14" s="281"/>
      <c r="E14" s="282"/>
      <c r="F14" s="215" t="s">
        <v>471</v>
      </c>
      <c r="G14" s="216" t="s">
        <v>472</v>
      </c>
      <c r="H14" s="218"/>
    </row>
    <row r="15" spans="1:9" ht="25.5" customHeight="1" thickBot="1">
      <c r="A15" s="214">
        <v>44621</v>
      </c>
      <c r="B15" s="280" t="s">
        <v>474</v>
      </c>
      <c r="C15" s="281"/>
      <c r="D15" s="281"/>
      <c r="E15" s="282"/>
      <c r="F15" s="215" t="s">
        <v>471</v>
      </c>
      <c r="G15" s="216" t="s">
        <v>472</v>
      </c>
      <c r="H15" s="218"/>
    </row>
    <row r="16" spans="1:9" ht="26.25" thickBot="1">
      <c r="A16" s="214">
        <v>44652</v>
      </c>
      <c r="B16" s="280" t="s">
        <v>475</v>
      </c>
      <c r="C16" s="281"/>
      <c r="D16" s="281"/>
      <c r="E16" s="282"/>
      <c r="F16" s="215" t="s">
        <v>476</v>
      </c>
      <c r="G16" s="206" t="s">
        <v>472</v>
      </c>
      <c r="H16" s="218" t="s">
        <v>477</v>
      </c>
    </row>
    <row r="17" spans="1:8" ht="25.5" customHeight="1" thickBot="1">
      <c r="A17" s="214">
        <v>44682</v>
      </c>
      <c r="B17" s="280" t="s">
        <v>478</v>
      </c>
      <c r="C17" s="281"/>
      <c r="D17" s="281"/>
      <c r="E17" s="282"/>
      <c r="F17" s="288"/>
      <c r="G17" s="289"/>
      <c r="H17" s="290"/>
    </row>
    <row r="18" spans="1:8" ht="15.75" thickBot="1">
      <c r="A18" s="214">
        <v>44713</v>
      </c>
      <c r="B18" s="280" t="s">
        <v>479</v>
      </c>
      <c r="C18" s="281"/>
      <c r="D18" s="281"/>
      <c r="E18" s="282"/>
      <c r="F18" s="215" t="s">
        <v>471</v>
      </c>
      <c r="G18" s="216" t="s">
        <v>472</v>
      </c>
      <c r="H18" s="218"/>
    </row>
    <row r="19" spans="1:8" ht="15.75" thickBot="1">
      <c r="A19" s="214">
        <v>44743</v>
      </c>
      <c r="B19" s="280" t="s">
        <v>480</v>
      </c>
      <c r="C19" s="281"/>
      <c r="D19" s="281"/>
      <c r="E19" s="282"/>
      <c r="F19" s="215" t="s">
        <v>471</v>
      </c>
      <c r="G19" s="216" t="s">
        <v>472</v>
      </c>
      <c r="H19" s="218"/>
    </row>
    <row r="20" spans="1:8" ht="25.5" customHeight="1" thickBot="1">
      <c r="A20" s="214">
        <v>44774</v>
      </c>
      <c r="B20" s="280" t="s">
        <v>481</v>
      </c>
      <c r="C20" s="281"/>
      <c r="D20" s="281"/>
      <c r="E20" s="282"/>
      <c r="F20" s="215" t="s">
        <v>471</v>
      </c>
      <c r="G20" s="216" t="s">
        <v>472</v>
      </c>
      <c r="H20" s="218"/>
    </row>
    <row r="21" spans="1:8" ht="15.75" thickBot="1">
      <c r="A21" s="214">
        <v>44805</v>
      </c>
      <c r="B21" s="280" t="s">
        <v>482</v>
      </c>
      <c r="C21" s="281"/>
      <c r="D21" s="281"/>
      <c r="E21" s="282"/>
      <c r="F21" s="215" t="s">
        <v>471</v>
      </c>
      <c r="G21" s="216" t="s">
        <v>472</v>
      </c>
      <c r="H21" s="218"/>
    </row>
    <row r="22" spans="1:8" ht="15.75" thickBot="1">
      <c r="A22" s="214">
        <v>44835</v>
      </c>
      <c r="B22" s="280" t="s">
        <v>483</v>
      </c>
      <c r="C22" s="281"/>
      <c r="D22" s="281"/>
      <c r="E22" s="282"/>
      <c r="F22" s="215" t="s">
        <v>471</v>
      </c>
      <c r="G22" s="216" t="s">
        <v>472</v>
      </c>
      <c r="H22" s="218"/>
    </row>
    <row r="23" spans="1:8" ht="25.5" customHeight="1" thickBot="1">
      <c r="A23" s="214">
        <v>44866</v>
      </c>
      <c r="B23" s="280" t="s">
        <v>484</v>
      </c>
      <c r="C23" s="281"/>
      <c r="D23" s="281"/>
      <c r="E23" s="282"/>
      <c r="F23" s="215" t="s">
        <v>471</v>
      </c>
      <c r="G23" s="216" t="s">
        <v>472</v>
      </c>
      <c r="H23" s="218"/>
    </row>
    <row r="24" spans="1:8" ht="25.5" customHeight="1" thickBot="1">
      <c r="A24" s="214">
        <v>44896</v>
      </c>
      <c r="B24" s="280" t="s">
        <v>485</v>
      </c>
      <c r="C24" s="281"/>
      <c r="D24" s="281"/>
      <c r="E24" s="282"/>
      <c r="F24" s="215" t="s">
        <v>471</v>
      </c>
      <c r="G24" s="216" t="s">
        <v>472</v>
      </c>
      <c r="H24" s="218"/>
    </row>
    <row r="25" spans="1:8" ht="25.5" customHeight="1" thickBot="1">
      <c r="A25" s="219">
        <v>41275</v>
      </c>
      <c r="B25" s="291" t="s">
        <v>486</v>
      </c>
      <c r="C25" s="292"/>
      <c r="D25" s="292"/>
      <c r="E25" s="293"/>
      <c r="F25" s="220" t="s">
        <v>471</v>
      </c>
      <c r="G25" s="221" t="s">
        <v>472</v>
      </c>
      <c r="H25" s="223"/>
    </row>
    <row r="26" spans="1:8" ht="25.5" customHeight="1" thickBot="1">
      <c r="A26" s="219">
        <v>41640</v>
      </c>
      <c r="B26" s="294" t="s">
        <v>487</v>
      </c>
      <c r="C26" s="295"/>
      <c r="D26" s="295"/>
      <c r="E26" s="296"/>
      <c r="F26" s="220" t="s">
        <v>471</v>
      </c>
      <c r="G26" s="221" t="s">
        <v>472</v>
      </c>
      <c r="H26" s="223"/>
    </row>
    <row r="27" spans="1:8" ht="15.75" thickBot="1">
      <c r="A27" s="219">
        <v>42005</v>
      </c>
      <c r="B27" s="294" t="s">
        <v>488</v>
      </c>
      <c r="C27" s="295"/>
      <c r="D27" s="295"/>
      <c r="E27" s="296"/>
      <c r="F27" s="220" t="s">
        <v>471</v>
      </c>
      <c r="G27" s="221" t="s">
        <v>472</v>
      </c>
      <c r="H27" s="223"/>
    </row>
    <row r="28" spans="1:8" ht="51.75" thickBot="1">
      <c r="A28" s="283" t="s">
        <v>489</v>
      </c>
      <c r="B28" s="284"/>
      <c r="C28" s="206" t="s">
        <v>490</v>
      </c>
      <c r="D28" s="206" t="s">
        <v>491</v>
      </c>
      <c r="E28" s="285" t="s">
        <v>492</v>
      </c>
      <c r="F28" s="286"/>
      <c r="G28" s="286"/>
      <c r="H28" s="287"/>
    </row>
    <row r="29" spans="1:8" ht="15.75" thickBot="1">
      <c r="A29" s="297"/>
      <c r="B29" s="298"/>
      <c r="C29" s="224"/>
      <c r="D29" s="224"/>
      <c r="E29" s="299"/>
      <c r="F29" s="300"/>
      <c r="G29" s="300"/>
      <c r="H29" s="301"/>
    </row>
    <row r="30" spans="1:8">
      <c r="A30" s="225"/>
      <c r="B30" s="225"/>
      <c r="C30" s="225"/>
      <c r="D30" s="225"/>
      <c r="E30" s="225"/>
      <c r="F30" s="225"/>
      <c r="G30" s="225"/>
      <c r="H30" s="225"/>
    </row>
    <row r="31" spans="1:8" ht="15.75">
      <c r="A31" s="226" t="s">
        <v>493</v>
      </c>
    </row>
    <row r="32" spans="1:8" ht="15.75" thickBot="1">
      <c r="A32" s="227"/>
    </row>
    <row r="33" spans="1:8" ht="25.5" customHeight="1" thickBot="1">
      <c r="A33" s="209">
        <v>44563</v>
      </c>
      <c r="B33" s="280" t="s">
        <v>494</v>
      </c>
      <c r="C33" s="281"/>
      <c r="D33" s="281"/>
      <c r="E33" s="282"/>
      <c r="F33" s="210" t="s">
        <v>471</v>
      </c>
      <c r="G33" s="213" t="s">
        <v>472</v>
      </c>
      <c r="H33" s="212"/>
    </row>
    <row r="34" spans="1:8" ht="15.75" thickBot="1">
      <c r="A34" s="214">
        <v>44594</v>
      </c>
      <c r="B34" s="280" t="s">
        <v>470</v>
      </c>
      <c r="C34" s="281"/>
      <c r="D34" s="281"/>
      <c r="E34" s="282"/>
      <c r="F34" s="215" t="s">
        <v>471</v>
      </c>
      <c r="G34" s="218" t="s">
        <v>472</v>
      </c>
      <c r="H34" s="228"/>
    </row>
    <row r="35" spans="1:8" ht="63.75" customHeight="1" thickBot="1">
      <c r="A35" s="214">
        <v>44622</v>
      </c>
      <c r="B35" s="280" t="s">
        <v>495</v>
      </c>
      <c r="C35" s="281"/>
      <c r="D35" s="281"/>
      <c r="E35" s="282"/>
      <c r="F35" s="215" t="s">
        <v>471</v>
      </c>
      <c r="G35" s="218" t="s">
        <v>472</v>
      </c>
      <c r="H35" s="217"/>
    </row>
    <row r="36" spans="1:8" ht="51" customHeight="1" thickBot="1">
      <c r="A36" s="214">
        <v>44653</v>
      </c>
      <c r="B36" s="280" t="s">
        <v>496</v>
      </c>
      <c r="C36" s="281"/>
      <c r="D36" s="281"/>
      <c r="E36" s="282"/>
      <c r="F36" s="215" t="s">
        <v>471</v>
      </c>
      <c r="G36" s="218"/>
      <c r="H36" s="217"/>
    </row>
    <row r="37" spans="1:8" ht="38.25" customHeight="1" thickBot="1">
      <c r="A37" s="214">
        <v>44683</v>
      </c>
      <c r="B37" s="280" t="s">
        <v>497</v>
      </c>
      <c r="C37" s="281"/>
      <c r="D37" s="281"/>
      <c r="E37" s="282"/>
      <c r="F37" s="215" t="s">
        <v>471</v>
      </c>
      <c r="G37" s="218" t="s">
        <v>472</v>
      </c>
      <c r="H37" s="217"/>
    </row>
    <row r="38" spans="1:8" ht="15.75" thickBot="1">
      <c r="A38" s="214">
        <v>44714</v>
      </c>
      <c r="B38" s="291" t="s">
        <v>483</v>
      </c>
      <c r="C38" s="292"/>
      <c r="D38" s="292"/>
      <c r="E38" s="293"/>
      <c r="F38" s="220" t="s">
        <v>471</v>
      </c>
      <c r="G38" s="223" t="s">
        <v>472</v>
      </c>
      <c r="H38" s="222"/>
    </row>
    <row r="39" spans="1:8" ht="76.5" customHeight="1" thickBot="1">
      <c r="A39" s="214">
        <v>44744</v>
      </c>
      <c r="B39" s="294" t="s">
        <v>498</v>
      </c>
      <c r="C39" s="295"/>
      <c r="D39" s="295"/>
      <c r="E39" s="296"/>
      <c r="F39" s="220" t="s">
        <v>471</v>
      </c>
      <c r="G39" s="223"/>
      <c r="H39" s="222"/>
    </row>
    <row r="40" spans="1:8" ht="25.5" customHeight="1" thickBot="1">
      <c r="A40" s="214">
        <v>44775</v>
      </c>
      <c r="B40" s="294" t="s">
        <v>499</v>
      </c>
      <c r="C40" s="295"/>
      <c r="D40" s="295"/>
      <c r="E40" s="296"/>
      <c r="F40" s="220" t="s">
        <v>471</v>
      </c>
      <c r="G40" s="223" t="s">
        <v>472</v>
      </c>
      <c r="H40" s="222"/>
    </row>
    <row r="41" spans="1:8" ht="25.5" customHeight="1" thickBot="1">
      <c r="A41" s="214">
        <v>44806</v>
      </c>
      <c r="B41" s="302" t="s">
        <v>500</v>
      </c>
      <c r="C41" s="303"/>
      <c r="D41" s="303"/>
      <c r="E41" s="304"/>
      <c r="F41" s="215" t="s">
        <v>471</v>
      </c>
      <c r="G41" s="218" t="s">
        <v>472</v>
      </c>
      <c r="H41" s="217"/>
    </row>
    <row r="42" spans="1:8" ht="15.75" thickBot="1">
      <c r="A42" s="214">
        <v>44836</v>
      </c>
      <c r="B42" s="280" t="s">
        <v>501</v>
      </c>
      <c r="C42" s="281"/>
      <c r="D42" s="281"/>
      <c r="E42" s="282"/>
      <c r="F42" s="215" t="s">
        <v>471</v>
      </c>
      <c r="G42" s="218" t="s">
        <v>472</v>
      </c>
      <c r="H42" s="217"/>
    </row>
    <row r="43" spans="1:8" ht="15.75" thickBot="1">
      <c r="A43" s="280"/>
      <c r="B43" s="281"/>
      <c r="C43" s="281"/>
      <c r="D43" s="281"/>
      <c r="E43" s="281"/>
      <c r="F43" s="281"/>
      <c r="G43" s="281"/>
      <c r="H43" s="282"/>
    </row>
    <row r="44" spans="1:8" ht="51.75" thickBot="1">
      <c r="A44" s="305" t="s">
        <v>489</v>
      </c>
      <c r="B44" s="306"/>
      <c r="C44" s="206" t="s">
        <v>490</v>
      </c>
      <c r="D44" s="206" t="s">
        <v>502</v>
      </c>
      <c r="E44" s="305" t="s">
        <v>503</v>
      </c>
      <c r="F44" s="307"/>
      <c r="G44" s="307"/>
      <c r="H44" s="306"/>
    </row>
    <row r="45" spans="1:8" ht="26.25" thickBot="1">
      <c r="A45" s="308">
        <v>44775</v>
      </c>
      <c r="B45" s="309"/>
      <c r="C45" s="229">
        <v>0.625</v>
      </c>
      <c r="D45" s="224" t="s">
        <v>225</v>
      </c>
      <c r="E45" s="299"/>
      <c r="F45" s="300"/>
      <c r="G45" s="300"/>
      <c r="H45" s="301"/>
    </row>
    <row r="46" spans="1:8">
      <c r="A46" s="225"/>
      <c r="B46" s="225"/>
      <c r="C46" s="225"/>
      <c r="D46" s="225"/>
      <c r="E46" s="225"/>
      <c r="F46" s="225"/>
      <c r="G46" s="225"/>
      <c r="H46" s="225"/>
    </row>
    <row r="47" spans="1:8" ht="16.5" thickBot="1">
      <c r="A47" s="230" t="s">
        <v>504</v>
      </c>
    </row>
    <row r="48" spans="1:8" ht="128.25" thickBot="1">
      <c r="A48" s="209">
        <v>44564</v>
      </c>
      <c r="B48" s="212" t="s">
        <v>505</v>
      </c>
      <c r="C48" s="210" t="s">
        <v>471</v>
      </c>
      <c r="D48" s="213" t="s">
        <v>472</v>
      </c>
      <c r="E48" s="231"/>
    </row>
    <row r="49" spans="1:5" ht="115.5" thickBot="1">
      <c r="A49" s="214">
        <v>44595</v>
      </c>
      <c r="B49" s="217" t="s">
        <v>506</v>
      </c>
      <c r="C49" s="215" t="s">
        <v>471</v>
      </c>
      <c r="D49" s="218" t="s">
        <v>472</v>
      </c>
      <c r="E49" s="228"/>
    </row>
    <row r="50" spans="1:5" ht="16.5" thickBot="1">
      <c r="A50" s="230" t="s">
        <v>507</v>
      </c>
    </row>
    <row r="51" spans="1:5" ht="90" thickBot="1">
      <c r="A51" s="232" t="s">
        <v>2</v>
      </c>
      <c r="B51" s="233" t="s">
        <v>508</v>
      </c>
      <c r="C51" s="234" t="s">
        <v>139</v>
      </c>
      <c r="D51" s="234" t="s">
        <v>509</v>
      </c>
    </row>
    <row r="52" spans="1:5" ht="27.75" thickBot="1">
      <c r="A52" s="235">
        <v>1</v>
      </c>
      <c r="B52" s="236" t="s">
        <v>234</v>
      </c>
      <c r="C52" s="228" t="s">
        <v>225</v>
      </c>
      <c r="D52" s="228"/>
    </row>
    <row r="53" spans="1:5" ht="54.75" thickBot="1">
      <c r="A53" s="235">
        <v>3</v>
      </c>
      <c r="B53" s="236" t="s">
        <v>510</v>
      </c>
      <c r="C53" s="228" t="s">
        <v>228</v>
      </c>
      <c r="D53" s="228"/>
    </row>
    <row r="54" spans="1:5" ht="27.75" thickBot="1">
      <c r="A54" s="235">
        <v>4</v>
      </c>
      <c r="B54" s="236" t="s">
        <v>232</v>
      </c>
      <c r="C54" s="228"/>
      <c r="D54" s="228"/>
    </row>
    <row r="55" spans="1:5" ht="54.75" thickBot="1">
      <c r="A55" s="235">
        <v>5</v>
      </c>
      <c r="B55" s="236" t="s">
        <v>511</v>
      </c>
      <c r="C55" s="228"/>
      <c r="D55" s="228"/>
    </row>
    <row r="56" spans="1:5">
      <c r="A56" s="207"/>
    </row>
  </sheetData>
  <mergeCells count="40">
    <mergeCell ref="A43:H43"/>
    <mergeCell ref="A44:B44"/>
    <mergeCell ref="E44:H44"/>
    <mergeCell ref="A45:B45"/>
    <mergeCell ref="E45:H45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13:E13"/>
    <mergeCell ref="B14:E14"/>
    <mergeCell ref="B15:E15"/>
    <mergeCell ref="B16:E16"/>
    <mergeCell ref="B17:E17"/>
    <mergeCell ref="D4:D5"/>
    <mergeCell ref="C7:C8"/>
    <mergeCell ref="D7:D8"/>
    <mergeCell ref="C9:C10"/>
    <mergeCell ref="D9:D10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384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440</v>
      </c>
    </row>
    <row r="5" spans="1:15" ht="30">
      <c r="A5" s="10">
        <v>4</v>
      </c>
      <c r="B5" s="2"/>
      <c r="C5" s="10" t="s">
        <v>39</v>
      </c>
      <c r="D5" s="5" t="s">
        <v>439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412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413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383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4" zoomScaleNormal="100" workbookViewId="0">
      <selection activeCell="AE31" sqref="AE3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450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BasixCOMPAK</v>
      </c>
      <c r="T2" s="139" t="str">
        <f>IFERROR(INDEX(Расходка[Наименование расходного материала],MATCH(Расходка[№],Поиск_расходки[Индекс3],0)),"")</f>
        <v>Intuition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388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441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389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342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343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377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3</v>
      </c>
      <c r="C8" t="s">
        <v>390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391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392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</v>
      </c>
      <c r="C11" t="s">
        <v>393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199" t="s">
        <v>451</v>
      </c>
      <c r="AM11" t="s">
        <v>378</v>
      </c>
    </row>
    <row r="12" spans="1:39">
      <c r="A12">
        <v>11</v>
      </c>
      <c r="B12" t="s">
        <v>3</v>
      </c>
      <c r="C12" t="s">
        <v>394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385</v>
      </c>
    </row>
    <row r="13" spans="1:39">
      <c r="A13">
        <v>12</v>
      </c>
      <c r="B13" t="s">
        <v>3</v>
      </c>
      <c r="C13" t="s">
        <v>395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386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387</v>
      </c>
    </row>
    <row r="15" spans="1:39">
      <c r="A15">
        <v>14</v>
      </c>
      <c r="B15" t="s">
        <v>3</v>
      </c>
      <c r="C15" t="s">
        <v>435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418</v>
      </c>
    </row>
    <row r="17" spans="1:33">
      <c r="A17">
        <v>16</v>
      </c>
      <c r="B17" t="s">
        <v>3</v>
      </c>
      <c r="C17" t="s">
        <v>397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415</v>
      </c>
    </row>
    <row r="18" spans="1:33">
      <c r="A18">
        <v>17</v>
      </c>
      <c r="B18" t="s">
        <v>3</v>
      </c>
      <c r="C18" t="s">
        <v>425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398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1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Gaia Second</v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399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1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Resolute Integtity</v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Calipso</v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6" t="s">
        <v>428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DES, NanoMed</v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8" t="s">
        <v>444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DES,Firehawk</v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344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BMS, Integtity</v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Guidezilla™ II 6F</v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372</v>
      </c>
    </row>
    <row r="27" spans="1:33">
      <c r="A27">
        <v>26</v>
      </c>
      <c r="B27" t="s">
        <v>123</v>
      </c>
      <c r="C27" s="1" t="s">
        <v>426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Telescope ™ II 6F</v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373</v>
      </c>
    </row>
    <row r="28" spans="1:33">
      <c r="A28">
        <v>27</v>
      </c>
      <c r="B28" t="s">
        <v>4</v>
      </c>
      <c r="C28" t="s">
        <v>401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EBU 3.5</v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513</v>
      </c>
    </row>
    <row r="29" spans="1:33">
      <c r="A29">
        <v>28</v>
      </c>
      <c r="B29" t="s">
        <v>4</v>
      </c>
      <c r="C29" t="s">
        <v>402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EBU 4.0</v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3.5</v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453</v>
      </c>
    </row>
    <row r="31" spans="1:33">
      <c r="A31">
        <v>30</v>
      </c>
      <c r="B31" t="s">
        <v>4</v>
      </c>
      <c r="C31" t="s">
        <v>404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JL 4.0</v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419</v>
      </c>
    </row>
    <row r="32" spans="1:33">
      <c r="A32">
        <v>31</v>
      </c>
      <c r="B32" t="s">
        <v>4</v>
      </c>
      <c r="C32" t="s">
        <v>410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JL 4.5</v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430</v>
      </c>
    </row>
    <row r="33" spans="1:33">
      <c r="A33">
        <v>32</v>
      </c>
      <c r="B33" t="s">
        <v>4</v>
      </c>
      <c r="C33" t="s">
        <v>445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6F AL 1</v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6F AL 2</v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405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Launcher 6F JR 3.5</v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452</v>
      </c>
    </row>
    <row r="36" spans="1:33">
      <c r="A36">
        <v>35</v>
      </c>
      <c r="B36" t="s">
        <v>4</v>
      </c>
      <c r="C36" t="s">
        <v>406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Launcher 6F JR 4.0</v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Launcher 7F JL 3.5</v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416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Launcher 7F JL 4.0</v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433</v>
      </c>
    </row>
    <row r="39" spans="1:33">
      <c r="A39">
        <v>38</v>
      </c>
      <c r="B39" t="s">
        <v>367</v>
      </c>
      <c r="C39" s="1" t="s">
        <v>407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Angio-Seal™ VIP</v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376</v>
      </c>
      <c r="C40" t="s">
        <v>408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1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BasixCOMPAK</v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434</v>
      </c>
    </row>
    <row r="41" spans="1:33">
      <c r="A41">
        <v>40</v>
      </c>
      <c r="B41" t="s">
        <v>378</v>
      </c>
      <c r="C41" s="1" t="s">
        <v>409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Nitrex 260</v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414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Oscor 7F</v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448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Runthrough NS (Floppy)</v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420</v>
      </c>
    </row>
    <row r="44" spans="1:33">
      <c r="A44">
        <v>43</v>
      </c>
      <c r="B44" t="s">
        <v>376</v>
      </c>
      <c r="C44" t="s">
        <v>449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Dolphin</v>
      </c>
      <c r="X44" s="144" t="str">
        <f>IFERROR(INDEX(Расходка[Наименование расходного материала],MATCH(Расходка[№],Поиск_расходки[Индекс7],0)),"")</f>
        <v>Dolphin</v>
      </c>
      <c r="Y44" s="144" t="str">
        <f>IFERROR(INDEX(Расходка[Наименование расходного материала],MATCH(Расходка[№],Поиск_расходки[Индекс8],0)),"")</f>
        <v>Dolphin</v>
      </c>
      <c r="Z44" s="144" t="str">
        <f>IFERROR(INDEX(Расходка[Наименование расходного материала],MATCH(Расходка[№],Поиск_расходки[Индекс9],0)),"")</f>
        <v>Dolphin</v>
      </c>
      <c r="AA44" s="144" t="str">
        <f>IFERROR(INDEX(Расходка[Наименование расходного материала],MATCH(Расходка[№],Поиск_расходки[Индекс10],0)),"")</f>
        <v>Dolphin</v>
      </c>
      <c r="AB44" s="144" t="str">
        <f>IFERROR(INDEX(Расходка[Наименование расходного материала],MATCH(Расходка[№],Поиск_расходки[Индекс11],0)),"")</f>
        <v>Dolphin</v>
      </c>
      <c r="AC44" s="144" t="str">
        <f>IFERROR(INDEX(Расходка[Наименование расходного материала],MATCH(Расходка[№],Поиск_расходки[Индекс12],0)),"")</f>
        <v>Dolphin</v>
      </c>
      <c r="AD44" s="144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421</v>
      </c>
    </row>
    <row r="45" spans="1:33">
      <c r="A45">
        <v>44</v>
      </c>
      <c r="B45" t="s">
        <v>6</v>
      </c>
      <c r="C45" t="s">
        <v>454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DES, Yukon Chrome PC</v>
      </c>
      <c r="X45" s="144" t="str">
        <f>IFERROR(INDEX(Расходка[Наименование расходного материала],MATCH(Расходка[№],Поиск_расходки[Индекс7],0)),"")</f>
        <v>DES, Yukon Chrome PC</v>
      </c>
      <c r="Y45" s="144" t="str">
        <f>IFERROR(INDEX(Расходка[Наименование расходного материала],MATCH(Расходка[№],Поиск_расходки[Индекс8],0)),"")</f>
        <v>DES, Yukon Chrome PC</v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422</v>
      </c>
    </row>
    <row r="46" spans="1:33">
      <c r="A46">
        <v>45</v>
      </c>
      <c r="B46" t="s">
        <v>5</v>
      </c>
      <c r="C46" t="s">
        <v>512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SubMarine Rapido, Invatec</v>
      </c>
      <c r="X46" s="144" t="str">
        <f>IFERROR(INDEX(Расходка[Наименование расходного материала],MATCH(Расходка[№],Поиск_расходки[Индекс7],0)),"")</f>
        <v>SubMarine Rapido, Invatec</v>
      </c>
      <c r="Y46" s="144" t="str">
        <f>IFERROR(INDEX(Расходка[Наименование расходного материала],MATCH(Расходка[№],Поиск_расходки[Индекс8],0)),"")</f>
        <v>SubMarine Rapido, Invatec</v>
      </c>
      <c r="Z46" s="144" t="str">
        <f>IFERROR(INDEX(Расходка[Наименование расходного материала],MATCH(Расходка[№],Поиск_расходки[Индекс9],0)),"")</f>
        <v>SubMarine Rapido, Invatec</v>
      </c>
      <c r="AA46" s="144" t="str">
        <f>IFERROR(INDEX(Расходка[Наименование расходного материала],MATCH(Расходка[№],Поиск_расходки[Индекс10],0)),"")</f>
        <v>SubMarine Rapido, Invatec</v>
      </c>
      <c r="AB46" s="144" t="str">
        <f>IFERROR(INDEX(Расходка[Наименование расходного материала],MATCH(Расходка[№],Поиск_расходки[Индекс11],0)),"")</f>
        <v>SubMarine Rapido, Invatec</v>
      </c>
      <c r="AC46" s="144" t="str">
        <f>IFERROR(INDEX(Расходка[Наименование расходного материала],MATCH(Расходка[№],Поиск_расходки[Индекс12],0)),"")</f>
        <v>SubMarine Rapido, Invatec</v>
      </c>
      <c r="AD46" s="144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436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423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437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431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427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432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438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443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442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447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424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2022-09-25T10:06:35Z</cp:lastPrinted>
  <dcterms:created xsi:type="dcterms:W3CDTF">2015-06-05T18:19:34Z</dcterms:created>
  <dcterms:modified xsi:type="dcterms:W3CDTF">2022-09-25T10:06:36Z</dcterms:modified>
</cp:coreProperties>
</file>