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0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A8" i="3" l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J8" i="1" s="1"/>
  <c r="N8" i="1"/>
  <c r="F6" i="1"/>
  <c r="I6" i="1"/>
  <c r="G7" i="1"/>
  <c r="E6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32" i="1" s="1"/>
  <c r="Y4" i="1"/>
  <c r="Y30" i="1"/>
  <c r="Y15" i="1"/>
  <c r="Y34" i="1"/>
  <c r="Y31" i="1"/>
  <c r="AA37" i="1"/>
  <c r="AA16" i="1"/>
  <c r="AC37" i="1"/>
  <c r="AC16" i="1"/>
  <c r="AB37" i="1"/>
  <c r="AB16" i="1"/>
  <c r="Y37" i="1"/>
  <c r="Y6" i="1"/>
  <c r="Y5" i="1"/>
  <c r="Y28" i="1"/>
  <c r="Y26" i="1"/>
  <c r="Y33" i="1"/>
  <c r="Y8" i="1"/>
  <c r="Y27" i="1"/>
  <c r="Y13" i="1"/>
  <c r="Y19" i="1"/>
  <c r="Y36" i="1"/>
  <c r="Y2" i="1"/>
  <c r="Y3" i="1"/>
  <c r="Y7" i="1"/>
  <c r="Y14" i="1"/>
  <c r="Y9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25" i="1" l="1"/>
  <c r="Y10" i="1"/>
  <c r="Y21" i="1"/>
  <c r="Y24" i="1"/>
  <c r="Y11" i="1"/>
  <c r="Y29" i="1"/>
  <c r="Y22" i="1"/>
  <c r="Y12" i="1"/>
  <c r="Y20" i="1"/>
  <c r="Y18" i="1"/>
  <c r="Y23" i="1"/>
  <c r="Y35" i="1"/>
  <c r="Y16" i="1"/>
  <c r="Y38" i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<sst xmlns="http://schemas.openxmlformats.org/spreadsheetml/2006/main" count="710" uniqueCount="460">
  <si>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</si>
  <si>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</si>
  <si>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</si>
  <si>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</si>
  <si>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</si>
  <si>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</si>
  <si>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</si>
  <si>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</si>
  <si>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</si>
  <si>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</si>
  <si>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</si>
  <si>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</si>
  <si>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</si>
  <si>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</si>
  <si>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</si>
  <si>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</si>
  <si>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</si>
  <si>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</si>
  <si>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</si>
  <si>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</si>
  <si>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</si>
  <si>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</si>
  <si>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</si>
  <si>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</si>
  <si>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</si>
  <si>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</si>
  <si>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</si>
  <si>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</si>
  <si>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</si>
  <si>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</si>
  <si>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</si>
  <si>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</si>
  <si>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</si>
  <si>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</si>
  <si>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</si>
  <si>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</si>
  <si>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</si>
  <si>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</si>
  <si>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</si>
  <si>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</si>
  <si>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</si>
  <si>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</si>
  <si>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</si>
  <si>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</si>
  <si>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</si>
  <si>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</si>
  <si>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</si>
  <si>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</si>
  <si>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</si>
  <si>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</si>
  <si>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</si>
  <si>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</si>
  <si>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</si>
  <si>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</si>
  <si>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</si>
  <si>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</si>
  <si>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</si>
  <si>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</si>
  <si>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</si>
  <si>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</si>
  <si>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</si>
  <si>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</si>
  <si>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</si>
  <si>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</si>
  <si>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</si>
  <si>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</si>
  <si>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</si>
  <si>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</si>
  <si>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</si>
  <si>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</si>
  <si>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</si>
  <si>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</si>
  <si>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</si>
  <si>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</si>
  <si>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</si>
  <si>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</si>
  <si>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</si>
  <si>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</si>
  <si>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</si>
  <si>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</si>
  <si>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</si>
  <si>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</si>
  <si>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</si>
  <si>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</si>
  <si>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</si>
  <si>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</si>
  <si>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</si>
  <si>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</si>
  <si>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</si>
  <si>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</si>
  <si>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</si>
  <si>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</si>
  <si>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</si>
  <si>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</si>
  <si>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</si>
  <si>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</si>
  <si>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</si>
  <si>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</si>
  <si>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</si>
  <si>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</si>
  <si>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</si>
  <si>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</si>
  <si>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</si>
  <si>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</si>
  <si>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</si>
  <si>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</si>
  <si>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</si>
  <si>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</si>
  <si>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</si>
  <si>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</si>
  <si>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</si>
  <si>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</si>
  <si>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</si>
  <si>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</si>
  <si>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</si>
  <si>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</si>
  <si>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</si>
  <si>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</si>
  <si>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</si>
  <si>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</si>
  <si>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</si>
  <si>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</si>
  <si>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</si>
  <si>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</si>
  <si>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</si>
  <si>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</si>
  <si>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</si>
  <si>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</si>
  <si>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</si>
  <si>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</si>
  <si>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</si>
  <si>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</si>
  <si>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</si>
  <si>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</si>
  <si>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</si>
  <si>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</si>
  <si>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</si>
  <si>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</si>
  <si>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</si>
  <si>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</si>
  <si>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</si>
  <si>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</si>
  <si>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</si>
  <si>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</si>
  <si>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</si>
  <si>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</si>
  <si>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</si>
  <si>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</si>
  <si>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</si>
  <si>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</si>
  <si>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</si>
  <si>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</si>
  <si>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</si>
  <si>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</si>
  <si>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</si>
  <si>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</si>
  <si>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</si>
  <si>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</si>
  <si>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</si>
  <si>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</si>
  <si>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</si>
  <si>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</si>
  <si>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</si>
  <si>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</si>
  <si>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</si>
  <si>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</si>
  <si>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</si>
  <si>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</si>
  <si>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</si>
  <si>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</si>
  <si>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</si>
  <si>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</si>
  <si>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</si>
  <si>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</si>
  <si>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</si>
  <si>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</si>
  <si>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</si>
  <si>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</si>
  <si>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</si>
  <si>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</si>
  <si>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</si>
  <si>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</si>
  <si>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</si>
  <si>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</si>
  <si>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</si>
  <si>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</si>
  <si>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</si>
  <si>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</si>
  <si>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</si>
  <si>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</si>
  <si>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</si>
  <si>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</si>
  <si>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</si>
  <si>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</si>
  <si>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</si>
  <si>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</si>
  <si>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</si>
  <si>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</si>
  <si>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</si>
  <si>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</si>
  <si>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</si>
  <si>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</si>
  <si>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</si>
  <si>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</si>
  <si>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</si>
  <si>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</si>
  <si>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</si>
  <si>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</si>
  <si>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</si>
  <si>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</si>
  <si>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</si>
  <si>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</si>
  <si>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</si>
  <si>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</si>
  <si>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</si>
  <si>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</si>
  <si>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</si>
  <si>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</si>
  <si>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</si>
  <si>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</si>
  <si>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</si>
  <si>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</si>
  <si>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</si>
  <si>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</si>
  <si>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</si>
  <si>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</si>
  <si>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</si>
  <si>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</si>
  <si>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</si>
  <si>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</si>
  <si>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</si>
  <si>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</si>
  <si>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</si>
  <si>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</si>
  <si>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</si>
  <si>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</si>
  <si>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</si>
  <si>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</si>
  <si>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</si>
  <si>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</si>
  <si>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</si>
  <si>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</si>
  <si>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</si>
  <si>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</si>
  <si>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</si>
  <si>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</si>
  <si>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</si>
  <si>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</si>
  <si>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</si>
  <si>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</si>
  <si>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</si>
  <si>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</si>
  <si>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</si>
  <si>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</si>
  <si>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</si>
  <si>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</si>
  <si>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</si>
  <si>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</si>
  <si>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</si>
  <si>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</si>
  <si>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</si>
  <si>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</si>
  <si>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</si>
  <si>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</si>
  <si>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</si>
  <si>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</si>
  <si>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</si>
  <si>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</si>
  <si>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</si>
  <si>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</si>
  <si>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</si>
  <si>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</si>
  <si>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</si>
  <si>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</si>
  <si>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</si>
  <si>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</si>
  <si>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</si>
  <si>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</si>
  <si>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</si>
  <si>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</si>
  <si>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</si>
  <si>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</si>
  <si>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</si>
  <si>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</si>
  <si>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</si>
  <si>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</si>
  <si>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</si>
  <si>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</si>
  <si>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</si>
  <si>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</si>
  <si>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</si>
  <si>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</si>
  <si>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</si>
  <si>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</si>
  <si>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</si>
  <si>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</si>
  <si>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</si>
  <si>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</si>
  <si>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</si>
  <si>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</si>
  <si>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</si>
  <si>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</si>
  <si>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</si>
  <si>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</si>
  <si>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</si>
  <si>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</si>
  <si>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</si>
  <si>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</si>
  <si>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</si>
  <si>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</si>
  <si>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</si>
  <si>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</si>
  <si>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</si>
  <si>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</si>
  <si>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</si>
  <si>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</si>
  <si>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</si>
  <si>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</si>
  <si>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</si>
  <si>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</si>
  <si>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</si>
  <si>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</si>
  <si>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</si>
  <si>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</si>
  <si>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</si>
  <si>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</si>
  <si>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</si>
  <si>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</si>
  <si>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</si>
  <si>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</si>
  <si>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</si>
  <si>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</si>
  <si>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</si>
  <si>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</si>
  <si>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</si>
  <si>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</si>
  <si>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</si>
  <si>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</si>
  <si>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</si>
  <si>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</si>
  <si>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</si>
  <si>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</si>
  <si>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</si>
  <si>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</si>
  <si>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</si>
  <si>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</si>
  <si>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</si>
  <si>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</si>
  <si>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</si>
  <si>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</si>
  <si>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</si>
  <si>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</si>
  <si>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</si>
  <si>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</si>
  <si>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</si>
  <si>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</si>
  <si>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</si>
  <si>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</si>
  <si>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</si>
  <si>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</si>
  <si>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</si>
  <si>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</si>
  <si>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</si>
  <si>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</si>
  <si>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</si>
  <si>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</si>
  <si>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</si>
  <si>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</si>
  <si>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</si>
  <si>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</si>
  <si>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</si>
  <si>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</si>
  <si>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</si>
  <si>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</si>
  <si>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</si>
  <si>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</si>
  <si>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</si>
  <si>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</si>
  <si>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</si>
  <si>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</si>
  <si>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</si>
  <si>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</si>
  <si>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</si>
  <si>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</si>
  <si>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</si>
  <si>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</si>
  <si>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</si>
  <si>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</si>
  <si>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</si>
  <si>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</si>
  <si>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</si>
  <si>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</si>
  <si>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</si>
  <si>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</si>
  <si>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</si>
  <si>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</si>
  <si>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</si>
  <si>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</si>
  <si>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</si>
  <si>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</si>
  <si>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</si>
  <si>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</si>
  <si>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</si>
  <si>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</si>
  <si>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</si>
  <si>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</si>
  <si>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</si>
  <si>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</si>
  <si>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</si>
  <si>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</si>
  <si>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</si>
  <si>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</si>
  <si>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</si>
  <si>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</si>
  <si>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</si>
  <si>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</si>
  <si>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</si>
  <si>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</si>
  <si>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</si>
  <si>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</si>
  <si>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</si>
  <si>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</si>
  <si>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</si>
  <si>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</si>
  <si>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</si>
  <si>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</si>
  <si>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</si>
  <si>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</si>
  <si>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</si>
  <si>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</si>
  <si>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</si>
  <si>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</si>
  <si>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</si>
  <si>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</si>
  <si>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</si>
  <si>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</si>
  <si>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</si>
  <si>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</si>
  <si>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</si>
  <si>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</si>
  <si>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</si>
  <si>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</si>
  <si>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</si>
  <si>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Правый</t>
  </si>
  <si>
    <t>ОКС с ↑ ST</t>
  </si>
  <si>
    <t>50 ml</t>
  </si>
  <si>
    <t>бедренный</t>
  </si>
  <si>
    <t>Оставлен</t>
  </si>
  <si>
    <t>Воронин В.В.</t>
  </si>
  <si>
    <t>19:26</t>
  </si>
  <si>
    <t>Angio-Seal™ VIP</t>
  </si>
  <si>
    <t>стеноз проксимального сегмента менее 50%, стеноз устья и проксимальной трети ВТК - 1 70% D=2,0мм,  антеградный кровоток TIMI 2-3.</t>
  </si>
  <si>
    <t>стеноз проксимального сегмента 40%, окклюзия среднего сегмента, Антеградный кровоток TIMI 0.</t>
  </si>
  <si>
    <r>
      <t xml:space="preserve">Коллатеральный кровоток: </t>
    </r>
    <r>
      <rPr>
        <sz val="10"/>
        <color theme="1"/>
        <rFont val="Calibri"/>
        <family val="2"/>
        <charset val="204"/>
        <scheme val="minor"/>
      </rPr>
      <t>умеренно развитые межсистемные коллатерали из дистального сегмента СВ ПМЖА в дистальный сегмент ПКА, ретроградно ПКА заполняется до среднего сегмента.</t>
    </r>
  </si>
  <si>
    <t>С учётом клинических данных, ЭКГ, КАГ совместно с деж.кардиологом принято решение о реваскуляризации бассейна ПКА по жизненным показаниям.</t>
  </si>
  <si>
    <t>стеноз средней трети 30%.</t>
  </si>
  <si>
    <t>неровность контуров на всем протяжении, с - образная извитость среднего сегмента, стеноз проксимальной трети ДВ - 2 50%, хрончиеская окклюзия дистальной трети ДВ -2, Антеградный кровоток TIMI 2-3</t>
  </si>
  <si>
    <t>250 ml</t>
  </si>
  <si>
    <t>М/О ушито Angio-Seal™</t>
  </si>
  <si>
    <t>Устье ПКА катетеризировано проводниковым катетером Launcher JL 3.5 6Fr. Предприняты многократные попытки заведения коронарного проводника Cougar LS  с БК SPrinter legend 2.0- 15 мм за зону окклюзи ПКА. Попытки реканализации безуспешны. Дестабилизация состояния (выраженное угнетение сердечной деятельности, падение давления - см.протокол анестезиолога). Ангиографически контрастное вещество "стоит" в КА, сердечные сокращения на съемках "скудные". Реанимационные мероприятия (см. протокол анестезиолога). Дальнейшую процедуру принято решение завершить. Реанимационные мероприятия в полном объеме в течение 30 минут без эффекта. Констатирована биологическая смерть пациента.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</si>
</sst>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16" fillId="0" borderId="7" xfId="0" applyNumberFormat="1" applyFont="1" applyBorder="1" applyAlignment="1" applyProtection="1">
      <alignment horizontal="left" vertical="center"/>
      <protection locked="0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3" fillId="0" borderId="5" xfId="0" applyFont="1" applyBorder="1" applyAlignment="1" applyProtection="1">
      <alignment horizontal="justify" vertical="top" wrapText="1"/>
      <protection locked="0"/>
    </xf>
    <xf numFmtId="0" fontId="3" fillId="0" borderId="11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" fillId="0" borderId="3" xfId="0" applyFont="1" applyBorder="1" applyAlignment="1" applyProtection="1">
      <alignment horizontal="justify" vertical="top" wrapText="1"/>
      <protection locked="0"/>
    </xf>
    <xf numFmtId="0" fontId="3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K14" sqref="K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3" t="s">
        <v>278</v>
      </c>
      <c r="B6" s="204"/>
      <c r="C6" s="204"/>
      <c r="D6" s="204"/>
      <c r="E6" s="204"/>
      <c r="F6" s="204"/>
      <c r="G6" s="204"/>
      <c r="H6" s="20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44842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0.81597222222222221</v>
      </c>
      <c r="C9" s="60"/>
      <c r="D9" s="115" t="s">
        <v>236</v>
      </c>
      <c r="E9" s="111"/>
      <c r="F9" s="111"/>
      <c r="G9" s="28" t="s">
        <v>227</v>
      </c>
      <c r="H9" s="30" t="s">
        <v>425</v>
      </c>
    </row>
    <row r="10" spans="1:8" ht="15.6" customHeight="1" thickBot="1">
      <c r="A10" s="99" t="s">
        <v>259</v>
      </c>
      <c r="B10" s="100">
        <v>0.82291666666666663</v>
      </c>
      <c r="C10" s="61"/>
      <c r="D10" s="116" t="s">
        <v>237</v>
      </c>
      <c r="E10" s="112"/>
      <c r="F10" s="112"/>
      <c r="G10" s="29" t="s">
        <v>228</v>
      </c>
      <c r="H10" s="31"/>
    </row>
    <row r="11" spans="1:8" ht="18" thickTop="1" thickBot="1">
      <c r="A11" s="106" t="s">
        <v>257</v>
      </c>
      <c r="B11" s="107" t="s">
        <v>448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17201</v>
      </c>
      <c r="C12" s="63"/>
      <c r="D12" s="116" t="s">
        <v>373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75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15914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198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444</v>
      </c>
      <c r="C16" s="18"/>
      <c r="D16" s="41"/>
      <c r="E16" s="41"/>
      <c r="F16" s="41"/>
      <c r="G16" s="159" t="s">
        <v>449</v>
      </c>
      <c r="H16" s="117">
        <v>984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443</v>
      </c>
      <c r="C18" s="18"/>
      <c r="D18" s="33" t="s">
        <v>275</v>
      </c>
      <c r="E18" s="33"/>
      <c r="F18" s="33"/>
      <c r="G18" s="101" t="s">
        <v>254</v>
      </c>
      <c r="H18" s="102" t="s">
        <v>446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27" t="s">
        <v>455</v>
      </c>
      <c r="C20" s="206"/>
      <c r="D20" s="206"/>
      <c r="E20" s="206"/>
      <c r="F20" s="206"/>
      <c r="G20" s="206"/>
      <c r="H20" s="207"/>
    </row>
    <row r="21" spans="1:8">
      <c r="A21" s="66"/>
      <c r="B21" s="208"/>
      <c r="C21" s="208"/>
      <c r="D21" s="208"/>
      <c r="E21" s="208"/>
      <c r="F21" s="208"/>
      <c r="G21" s="208"/>
      <c r="H21" s="209"/>
    </row>
    <row r="22" spans="1:8" ht="15.6" customHeight="1">
      <c r="A22" s="67" t="s">
        <v>336</v>
      </c>
      <c r="B22" s="228" t="s">
        <v>456</v>
      </c>
      <c r="C22" s="210"/>
      <c r="D22" s="210"/>
      <c r="E22" s="210"/>
      <c r="F22" s="210"/>
      <c r="G22" s="210"/>
      <c r="H22" s="211"/>
    </row>
    <row r="23" spans="1:8" ht="14.45" customHeight="1">
      <c r="A23" s="43"/>
      <c r="B23" s="212"/>
      <c r="C23" s="212"/>
      <c r="D23" s="212"/>
      <c r="E23" s="212"/>
      <c r="F23" s="212"/>
      <c r="G23" s="212"/>
      <c r="H23" s="213"/>
    </row>
    <row r="24" spans="1:8" ht="14.45" customHeight="1">
      <c r="A24" s="68"/>
      <c r="B24" s="212"/>
      <c r="C24" s="212"/>
      <c r="D24" s="212"/>
      <c r="E24" s="212"/>
      <c r="F24" s="212"/>
      <c r="G24" s="212"/>
      <c r="H24" s="213"/>
    </row>
    <row r="25" spans="1:8" ht="14.45" customHeight="1">
      <c r="A25" s="43"/>
      <c r="B25" s="212"/>
      <c r="C25" s="212"/>
      <c r="D25" s="212"/>
      <c r="E25" s="212"/>
      <c r="F25" s="212"/>
      <c r="G25" s="212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337</v>
      </c>
      <c r="B27" s="228" t="s">
        <v>451</v>
      </c>
      <c r="C27" s="210"/>
      <c r="D27" s="210"/>
      <c r="E27" s="210"/>
      <c r="F27" s="210"/>
      <c r="G27" s="210"/>
      <c r="H27" s="211"/>
    </row>
    <row r="28" spans="1:8" ht="15.6" customHeight="1">
      <c r="A28" s="43"/>
      <c r="B28" s="212"/>
      <c r="C28" s="212"/>
      <c r="D28" s="212"/>
      <c r="E28" s="212"/>
      <c r="F28" s="212"/>
      <c r="G28" s="212"/>
      <c r="H28" s="213"/>
    </row>
    <row r="29" spans="1:8" ht="14.45" customHeight="1">
      <c r="A29" s="43"/>
      <c r="B29" s="212"/>
      <c r="C29" s="212"/>
      <c r="D29" s="212"/>
      <c r="E29" s="212"/>
      <c r="F29" s="212"/>
      <c r="G29" s="212"/>
      <c r="H29" s="213"/>
    </row>
    <row r="30" spans="1:8" ht="14.45" customHeight="1">
      <c r="A30" s="37"/>
      <c r="B30" s="212"/>
      <c r="C30" s="212"/>
      <c r="D30" s="212"/>
      <c r="E30" s="212"/>
      <c r="F30" s="212"/>
      <c r="G30" s="212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338</v>
      </c>
      <c r="B32" s="228" t="s">
        <v>452</v>
      </c>
      <c r="C32" s="210"/>
      <c r="D32" s="210"/>
      <c r="E32" s="210"/>
      <c r="F32" s="210"/>
      <c r="G32" s="210"/>
      <c r="H32" s="211"/>
    </row>
    <row r="33" spans="1:8" ht="14.45" customHeight="1">
      <c r="A33" s="43"/>
      <c r="B33" s="212"/>
      <c r="C33" s="212"/>
      <c r="D33" s="212"/>
      <c r="E33" s="212"/>
      <c r="F33" s="212"/>
      <c r="G33" s="212"/>
      <c r="H33" s="213"/>
    </row>
    <row r="34" spans="1:8" ht="15.6" customHeight="1">
      <c r="A34" s="43"/>
      <c r="B34" s="212"/>
      <c r="C34" s="212"/>
      <c r="D34" s="212"/>
      <c r="E34" s="212"/>
      <c r="F34" s="212"/>
      <c r="G34" s="212"/>
      <c r="H34" s="213"/>
    </row>
    <row r="35" spans="1:8" ht="14.45" customHeight="1">
      <c r="A35" s="43"/>
      <c r="B35" s="212"/>
      <c r="C35" s="212"/>
      <c r="D35" s="212"/>
      <c r="E35" s="212"/>
      <c r="F35" s="212"/>
      <c r="G35" s="212"/>
      <c r="H35" s="213"/>
    </row>
    <row r="36" spans="1:8" ht="15.6" customHeight="1">
      <c r="A36" s="151"/>
      <c r="B36" s="212"/>
      <c r="C36" s="212"/>
      <c r="D36" s="212"/>
      <c r="E36" s="212"/>
      <c r="F36" s="212"/>
      <c r="G36" s="212"/>
      <c r="H36" s="213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29" t="s">
        <v>453</v>
      </c>
      <c r="E38" s="229"/>
      <c r="F38" s="229"/>
      <c r="G38" s="229"/>
      <c r="H38" s="230"/>
    </row>
    <row r="39" spans="1:8" ht="14.45" customHeight="1">
      <c r="A39" s="40"/>
      <c r="B39" s="147"/>
      <c r="C39" s="153"/>
      <c r="D39" s="229"/>
      <c r="E39" s="229"/>
      <c r="F39" s="229"/>
      <c r="G39" s="229"/>
      <c r="H39" s="230"/>
    </row>
    <row r="40" spans="1:8" ht="14.45" customHeight="1">
      <c r="A40" s="40"/>
      <c r="B40" s="147"/>
      <c r="C40" s="153"/>
      <c r="D40" s="229"/>
      <c r="E40" s="229"/>
      <c r="F40" s="229"/>
      <c r="G40" s="229"/>
      <c r="H40" s="230"/>
    </row>
    <row r="41" spans="1:8" ht="14.45" customHeight="1">
      <c r="A41" s="40"/>
      <c r="B41" s="147"/>
      <c r="C41" s="153"/>
      <c r="D41" s="229"/>
      <c r="E41" s="229"/>
      <c r="F41" s="229"/>
      <c r="G41" s="229"/>
      <c r="H41" s="230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7" t="s">
        <v>454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445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447</v>
      </c>
      <c r="C53" s="18"/>
      <c r="D53" s="18"/>
      <c r="E53" s="18"/>
      <c r="F53" s="18"/>
      <c r="G53" s="89" t="str">
        <f>IF(ISBLANK(H9),"",H9)</f>
        <v>Анохин В.С.</v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4" zoomScaleNormal="100" zoomScaleSheetLayoutView="100" zoomScalePageLayoutView="90" workbookViewId="0">
      <selection activeCell="I12" sqref="I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379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A16.12.026.012. Осл.63</v>
      </c>
      <c r="B8" s="18"/>
      <c r="C8" s="216" t="s">
        <v>281</v>
      </c>
      <c r="D8" s="216"/>
      <c r="E8" s="216"/>
      <c r="F8" s="83"/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6"/>
      <c r="D9" s="216"/>
      <c r="E9" s="216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6"/>
      <c r="D10" s="216"/>
      <c r="E10" s="216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44842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0.82291666666666663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>Анохин В.С.</v>
      </c>
    </row>
    <row r="14" spans="1:8" ht="16.5" thickBot="1">
      <c r="A14" s="91" t="s">
        <v>259</v>
      </c>
      <c r="B14" s="27">
        <v>0.875</v>
      </c>
      <c r="C14" s="63"/>
      <c r="D14" s="116" t="s">
        <v>237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Воронин В.В.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17201</v>
      </c>
      <c r="C16" s="18"/>
      <c r="D16" s="116" t="s">
        <v>373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75</v>
      </c>
      <c r="C17" s="18"/>
      <c r="D17" s="116"/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15914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19:26</v>
      </c>
      <c r="H20" s="118">
        <f>КАГ!H16</f>
        <v>984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бедренный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/>
    </row>
    <row r="23" spans="1:8" ht="14.45" customHeight="1">
      <c r="A23" s="223" t="s">
        <v>459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0"/>
      <c r="E40" s="221"/>
      <c r="F40" s="221"/>
      <c r="G40" s="221"/>
      <c r="H40" s="222"/>
    </row>
    <row r="41" spans="1:8" ht="14.45" customHeight="1">
      <c r="A41" s="37"/>
      <c r="B41" s="33"/>
      <c r="C41" s="148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8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8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8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8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8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8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8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8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458</v>
      </c>
      <c r="C53" s="18"/>
      <c r="D53" s="18"/>
      <c r="E53" s="18"/>
      <c r="F53" s="18"/>
      <c r="G53" s="89" t="str">
        <f>IF(ISBLANK(H13),"",H13)</f>
        <v>Анохин В.С.</v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D17" sqref="D17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44842</v>
      </c>
      <c r="C2" s="189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Воронин В.В.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17201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A16.12.026.012. Осл.63</v>
      </c>
      <c r="B6" s="167" t="str">
        <f>ЧКВ!A6</f>
        <v>Транслюминальная баллонная ангиопластика коронарных артерий. БАП/попытка.</v>
      </c>
      <c r="C6" s="164" t="s">
        <v>10</v>
      </c>
      <c r="D6" s="126">
        <f>DATEDIF(D5,D10,"y")</f>
        <v>75</v>
      </c>
    </row>
    <row r="7" spans="1:4">
      <c r="A7" s="43"/>
      <c r="B7" s="18"/>
      <c r="C7" s="124" t="s">
        <v>12</v>
      </c>
      <c r="D7" s="126">
        <f>КАГ!$B$14</f>
        <v>15914</v>
      </c>
    </row>
    <row r="8" spans="1:4">
      <c r="A8" s="127" t="str">
        <f>ЧКВ!$A$9</f>
        <v xml:space="preserve">Код модели: 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44842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2" t="s">
        <v>390</v>
      </c>
      <c r="C15" s="199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2" t="s">
        <v>398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7" s="192" t="s">
        <v>450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379</v>
      </c>
      <c r="F7" t="s">
        <v>96</v>
      </c>
      <c r="G7">
        <v>323500</v>
      </c>
      <c r="I7" t="s">
        <v>292</v>
      </c>
      <c r="K7" t="s">
        <v>378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384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348</v>
      </c>
      <c r="H1" s="139" t="s">
        <v>349</v>
      </c>
      <c r="I1" s="139" t="s">
        <v>350</v>
      </c>
      <c r="J1" s="139" t="s">
        <v>351</v>
      </c>
      <c r="K1" s="140" t="s">
        <v>352</v>
      </c>
      <c r="L1" s="140" t="s">
        <v>353</v>
      </c>
      <c r="M1" s="140" t="s">
        <v>354</v>
      </c>
      <c r="N1" s="140" t="s">
        <v>355</v>
      </c>
      <c r="O1" s="140" t="s">
        <v>356</v>
      </c>
      <c r="P1" s="140" t="s">
        <v>357</v>
      </c>
      <c r="Q1" s="140" t="s">
        <v>358</v>
      </c>
      <c r="R1" s="139" t="s">
        <v>131</v>
      </c>
      <c r="S1" s="139" t="s">
        <v>132</v>
      </c>
      <c r="T1" s="139" t="s">
        <v>359</v>
      </c>
      <c r="U1" s="139" t="s">
        <v>360</v>
      </c>
      <c r="V1" s="139" t="s">
        <v>361</v>
      </c>
      <c r="W1" s="139" t="s">
        <v>362</v>
      </c>
      <c r="X1" s="139" t="s">
        <v>363</v>
      </c>
      <c r="Y1" s="139" t="s">
        <v>364</v>
      </c>
      <c r="Z1" s="139" t="s">
        <v>365</v>
      </c>
      <c r="AA1" s="139" t="s">
        <v>366</v>
      </c>
      <c r="AB1" s="139" t="s">
        <v>367</v>
      </c>
      <c r="AC1" s="139" t="s">
        <v>368</v>
      </c>
      <c r="AD1" s="139" t="s">
        <v>369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JL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Cougar LS Hydro-Track®</v>
      </c>
      <c r="V2" s="139" t="str">
        <f>IFERROR(INDEX(Расходка[Наименование расходного материала],MATCH(Расходка[№],Поиск_расходки[Индекс5],0)),"")</f>
        <v>Angio-Seal™ VIP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345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346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381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1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401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427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402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376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377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1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411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406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418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370</v>
      </c>
      <c r="C35" s="1" t="s">
        <v>408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434</v>
      </c>
    </row>
    <row r="36" spans="1:33">
      <c r="A36">
        <v>35</v>
      </c>
      <c r="B36" t="s">
        <v>380</v>
      </c>
      <c r="C36" t="s">
        <v>409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382</v>
      </c>
      <c r="C37" s="1" t="s">
        <v>410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435</v>
      </c>
    </row>
    <row r="38" spans="1:33">
      <c r="A38">
        <v>37</v>
      </c>
      <c r="B38" t="s">
        <v>271</v>
      </c>
      <c r="C38" s="1" t="s">
        <v>415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421</v>
      </c>
    </row>
    <row r="41" spans="1:33">
      <c r="AF41" s="4" t="s">
        <v>6</v>
      </c>
      <c r="AG41" s="4" t="s">
        <v>422</v>
      </c>
    </row>
    <row r="42" spans="1:33">
      <c r="AF42" s="4" t="s">
        <v>6</v>
      </c>
      <c r="AG42" s="4" t="s">
        <v>423</v>
      </c>
    </row>
    <row r="43" spans="1:33">
      <c r="AF43" s="4" t="s">
        <v>6</v>
      </c>
      <c r="AG43" s="4" t="s">
        <v>437</v>
      </c>
    </row>
    <row r="44" spans="1:33"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432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428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433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375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373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374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372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373</v>
      </c>
      <c r="B38" t="s">
        <v>325</v>
      </c>
    </row>
    <row r="39" spans="1:2">
      <c r="A39" t="s">
        <v>373</v>
      </c>
      <c r="B39" t="s">
        <v>326</v>
      </c>
    </row>
    <row r="40" spans="1:2">
      <c r="A40" t="s">
        <v>373</v>
      </c>
      <c r="B40" t="s">
        <v>327</v>
      </c>
    </row>
    <row r="41" spans="1:2">
      <c r="A41" t="s">
        <v>373</v>
      </c>
      <c r="B41" t="s">
        <v>242</v>
      </c>
    </row>
    <row r="42" spans="1:2">
      <c r="A42" t="s">
        <v>373</v>
      </c>
      <c r="B42" t="s">
        <v>323</v>
      </c>
    </row>
    <row r="43" spans="1:2">
      <c r="A43" t="s">
        <v>373</v>
      </c>
      <c r="B43" t="s">
        <v>334</v>
      </c>
    </row>
    <row r="44" spans="1:2">
      <c r="A44" t="s">
        <v>373</v>
      </c>
      <c r="B44" t="s">
        <v>241</v>
      </c>
    </row>
    <row r="45" spans="1:2">
      <c r="A45" t="s">
        <v>373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425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5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2022-10-08T18:21:20Z</cp:lastPrinted>
  <dcterms:created xsi:type="dcterms:W3CDTF">2015-06-05T18:19:34Z</dcterms:created>
  <dcterms:modified xsi:type="dcterms:W3CDTF">2022-10-08T18:22:51Z</dcterms:modified>
</cp:coreProperties>
</file>