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08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W47" i="1"/>
  <c r="W43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49" i="1" l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V47" i="1" s="1"/>
  <c r="U53" i="1"/>
  <c r="K43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U39" i="1" l="1"/>
  <c r="U42" i="1"/>
  <c r="V39" i="1"/>
  <c r="U52" i="1"/>
  <c r="U45" i="1"/>
  <c r="U49" i="1"/>
  <c r="U40" i="1"/>
  <c r="U41" i="1"/>
  <c r="U43" i="1"/>
  <c r="U50" i="1"/>
  <c r="U48" i="1"/>
  <c r="U47" i="1"/>
  <c r="U44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S43" i="1" s="1"/>
  <c r="G46" i="1"/>
  <c r="K46" i="1"/>
  <c r="AD43" i="1"/>
  <c r="Q44" i="1"/>
  <c r="Q45" i="1" s="1"/>
  <c r="Q46" i="1" s="1"/>
  <c r="Q47" i="1" s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52" i="1" l="1"/>
  <c r="S45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T50" i="1" l="1"/>
  <c r="X45" i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<sst xmlns="http://schemas.openxmlformats.org/spreadsheetml/2006/main" count="755" uniqueCount="475">
  <si>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</si>
  <si>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</si>
  <si>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</si>
  <si>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</si>
  <si>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</si>
  <si>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</si>
  <si>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</si>
  <si>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</si>
  <si>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</si>
  <si>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</si>
  <si>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</si>
  <si>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</si>
  <si>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</si>
  <si>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</si>
  <si>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</si>
  <si>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</si>
  <si>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</si>
  <si>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</si>
  <si>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</si>
  <si>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</si>
  <si>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</si>
  <si>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</si>
  <si>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</si>
  <si>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</si>
  <si>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</si>
  <si>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</si>
  <si>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</si>
  <si>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</si>
  <si>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</si>
  <si>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</si>
  <si>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</si>
  <si>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</si>
  <si>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</si>
  <si>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</si>
  <si>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</si>
  <si>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</si>
  <si>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</si>
  <si>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</si>
  <si>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</si>
  <si>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</si>
  <si>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</si>
  <si>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</si>
  <si>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</si>
  <si>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</si>
  <si>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</si>
  <si>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</si>
  <si>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</si>
  <si>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</si>
  <si>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</si>
  <si>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</si>
  <si>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</si>
  <si>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</si>
  <si>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</si>
  <si>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</si>
  <si>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</si>
  <si>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</si>
  <si>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</si>
  <si>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</si>
  <si>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</si>
  <si>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</si>
  <si>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</si>
  <si>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</si>
  <si>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</si>
  <si>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</si>
  <si>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</si>
  <si>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</si>
  <si>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</si>
  <si>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</si>
  <si>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</si>
  <si>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</si>
  <si>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</si>
  <si>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</si>
  <si>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</si>
  <si>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</si>
  <si>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</si>
  <si>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</si>
  <si>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</si>
  <si>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</si>
  <si>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</si>
  <si>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</si>
  <si>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</si>
  <si>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</si>
  <si>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</si>
  <si>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</si>
  <si>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</si>
  <si>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</si>
  <si>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</si>
  <si>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</si>
  <si>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</si>
  <si>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</si>
  <si>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</si>
  <si>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</si>
  <si>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</si>
  <si>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</si>
  <si>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</si>
  <si>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</si>
  <si>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</si>
  <si>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</si>
  <si>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</si>
  <si>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</si>
  <si>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</si>
  <si>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</si>
  <si>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</si>
  <si>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</si>
  <si>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</si>
  <si>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</si>
  <si>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</si>
  <si>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</si>
  <si>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</si>
  <si>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</si>
  <si>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</si>
  <si>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</si>
  <si>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</si>
  <si>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</si>
  <si>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</si>
  <si>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</si>
  <si>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</si>
  <si>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</si>
  <si>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</si>
  <si>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</si>
  <si>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</si>
  <si>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</si>
  <si>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</si>
  <si>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</si>
  <si>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</si>
  <si>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</si>
  <si>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</si>
  <si>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</si>
  <si>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</si>
  <si>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</si>
  <si>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</si>
  <si>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</si>
  <si>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</si>
  <si>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</si>
  <si>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</si>
  <si>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</si>
  <si>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</si>
  <si>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</si>
  <si>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</si>
  <si>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</si>
  <si>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</si>
  <si>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</si>
  <si>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</si>
  <si>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</si>
  <si>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</si>
  <si>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</si>
  <si>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</si>
  <si>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</si>
  <si>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</si>
  <si>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</si>
  <si>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</si>
  <si>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</si>
  <si>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</si>
  <si>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</si>
  <si>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</si>
  <si>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</si>
  <si>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</si>
  <si>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</si>
  <si>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</si>
  <si>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</si>
  <si>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</si>
  <si>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</si>
  <si>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</si>
  <si>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</si>
  <si>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</si>
  <si>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</si>
  <si>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</si>
  <si>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</si>
  <si>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</si>
  <si>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</si>
  <si>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</si>
  <si>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</si>
  <si>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</si>
  <si>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</si>
  <si>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</si>
  <si>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</si>
  <si>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</si>
  <si>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</si>
  <si>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</si>
  <si>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</si>
  <si>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</si>
  <si>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</si>
  <si>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</si>
  <si>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</si>
  <si>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</si>
  <si>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</si>
  <si>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</si>
  <si>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</si>
  <si>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</si>
  <si>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</si>
  <si>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</si>
  <si>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</si>
  <si>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</si>
  <si>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</si>
  <si>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</si>
  <si>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</si>
  <si>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</si>
  <si>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</si>
  <si>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</si>
  <si>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</si>
  <si>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</si>
  <si>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</si>
  <si>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</si>
  <si>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</si>
  <si>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</si>
  <si>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</si>
  <si>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</si>
  <si>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</si>
  <si>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</si>
  <si>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</si>
  <si>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</si>
  <si>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</si>
  <si>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</si>
  <si>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</si>
  <si>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</si>
  <si>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</si>
  <si>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</si>
  <si>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</si>
  <si>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</si>
  <si>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</si>
  <si>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</si>
  <si>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</si>
  <si>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</si>
  <si>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</si>
  <si>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</si>
  <si>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</si>
  <si>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</si>
  <si>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</si>
  <si>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</si>
  <si>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</si>
  <si>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</si>
  <si>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</si>
  <si>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</si>
  <si>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</si>
  <si>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</si>
  <si>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</si>
  <si>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</si>
  <si>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</si>
  <si>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</si>
  <si>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</si>
  <si>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</si>
  <si>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</si>
  <si>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</si>
  <si>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</si>
  <si>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</si>
  <si>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</si>
  <si>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</si>
  <si>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</si>
  <si>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</si>
  <si>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</si>
  <si>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</si>
  <si>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</si>
  <si>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</si>
  <si>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</si>
  <si>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</si>
  <si>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</si>
  <si>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</si>
  <si>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</si>
  <si>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</si>
  <si>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</si>
  <si>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</si>
  <si>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</si>
  <si>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</si>
  <si>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</si>
  <si>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</si>
  <si>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</si>
  <si>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</si>
  <si>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</si>
  <si>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</si>
  <si>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</si>
  <si>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</si>
  <si>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</si>
  <si>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</si>
  <si>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</si>
  <si>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</si>
  <si>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</si>
  <si>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</si>
  <si>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</si>
  <si>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</si>
  <si>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</si>
  <si>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</si>
  <si>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</si>
  <si>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</si>
  <si>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</si>
  <si>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</si>
  <si>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</si>
  <si>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</si>
  <si>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</si>
  <si>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</si>
  <si>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</si>
  <si>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</si>
  <si>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</si>
  <si>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</si>
  <si>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</si>
  <si>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</si>
  <si>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</si>
  <si>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</si>
  <si>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</si>
  <si>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</si>
  <si>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</si>
  <si>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</si>
  <si>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</si>
  <si>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</si>
  <si>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</si>
  <si>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</si>
  <si>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</si>
  <si>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</si>
  <si>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</si>
  <si>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</si>
  <si>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</si>
  <si>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</si>
  <si>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</si>
  <si>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</si>
  <si>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</si>
  <si>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</si>
  <si>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</si>
  <si>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</si>
  <si>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</si>
  <si>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</si>
  <si>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</si>
  <si>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</si>
  <si>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</si>
  <si>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</si>
  <si>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</si>
  <si>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</si>
  <si>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</si>
  <si>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</si>
  <si>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</si>
  <si>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</si>
  <si>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</si>
  <si>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</si>
  <si>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</si>
  <si>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</si>
  <si>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</si>
  <si>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</si>
  <si>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</si>
  <si>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</si>
  <si>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</si>
  <si>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</si>
  <si>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</si>
  <si>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</si>
  <si>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</si>
  <si>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</si>
  <si>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</si>
  <si>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</si>
  <si>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</si>
  <si>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</si>
  <si>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</si>
  <si>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</si>
  <si>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</si>
  <si>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</si>
  <si>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</si>
  <si>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</si>
  <si>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</si>
  <si>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</si>
  <si>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</si>
  <si>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</si>
  <si>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</si>
  <si>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</si>
  <si>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</si>
  <si>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</si>
  <si>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</si>
  <si>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</si>
  <si>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</si>
  <si>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</si>
  <si>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</si>
  <si>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</si>
  <si>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</si>
  <si>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</si>
  <si>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</si>
  <si>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</si>
  <si>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</si>
  <si>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</si>
  <si>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</si>
  <si>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</si>
  <si>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</si>
  <si>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</si>
  <si>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</si>
  <si>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</si>
  <si>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</si>
  <si>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</si>
  <si>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</si>
  <si>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</si>
  <si>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</si>
  <si>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</si>
  <si>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</si>
  <si>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</si>
  <si>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</si>
  <si>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</si>
  <si>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</si>
  <si>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</si>
  <si>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</si>
  <si>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</si>
  <si>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</si>
  <si>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</si>
  <si>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</si>
  <si>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</si>
  <si>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</si>
  <si>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</si>
  <si>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</si>
  <si>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</si>
  <si>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</si>
  <si>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</si>
  <si>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</si>
  <si>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</si>
  <si>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</si>
  <si>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</si>
  <si>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</si>
  <si>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</si>
  <si>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</si>
  <si>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</si>
  <si>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</si>
  <si>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</si>
  <si>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</si>
  <si>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</si>
  <si>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</si>
  <si>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</si>
  <si>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</si>
  <si>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</si>
  <si>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</si>
  <si>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</si>
  <si>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</si>
  <si>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</si>
  <si>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</si>
  <si>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</si>
  <si>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</si>
  <si>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</si>
  <si>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</si>
  <si>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</si>
  <si>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</si>
  <si>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</si>
  <si>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</si>
  <si>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</si>
  <si>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</si>
  <si>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</si>
  <si>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</si>
  <si>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</si>
  <si>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</si>
  <si>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</si>
  <si>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</si>
  <si>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</si>
  <si>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</si>
  <si>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</si>
  <si>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</si>
  <si>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</si>
  <si>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</si>
  <si>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</si>
  <si>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</si>
  <si>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</si>
  <si>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</si>
  <si>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</si>
  <si>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</si>
  <si>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</si>
  <si>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</si>
  <si>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</si>
  <si>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</si>
  <si>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</si>
  <si>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</si>
  <si>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</si>
  <si>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</si>
  <si>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</si>
  <si>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</si>
  <si>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>Правый</t>
  </si>
  <si>
    <t>Сигова Н.В.</t>
  </si>
  <si>
    <t>ОКС с ↑ ST</t>
  </si>
  <si>
    <t>08:06</t>
  </si>
  <si>
    <t>Устье ствола ЛКА катетеризировано проводниковым катетером Launcher EBU 3,5 6Fr. Коронарный проводник cougar LS заведен в дистальный сегмент ДВ. Аспирационным катетером Hunter 6F аспирирован фрагмент тромба. В зону субтотального стеноза проксимальной трети крупной ДВ имплантирован DES Resolute Integrity 2,5-22 mm, давлением 12 атм. На контрольных съёмках устье ДВ нескомпрометировано, антеградный кровоток по ДВ восстановлен до TIMI III, диссекции и тромбирования не определяется.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</si>
  <si>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1. Контроль места пункции, повязка  на руке 6ч. 2) При объективизации ишемии рекомендовано ЧКВ ПНА (учитывать что стентирование бифуркационное, ДВ превышает диаметр ПНА; сщественная перекалибровка в диаметре проксимального и среднего сегмента ПНА)</t>
  </si>
  <si>
    <t>150 ml</t>
  </si>
  <si>
    <t>проходим, контуры ровные.</t>
  </si>
  <si>
    <t>проходим, контуры ровные.  Антеградный кровоток TIMI III.</t>
  </si>
  <si>
    <t>артерия крупная. Неровности контуров проксимального и среднего сегментов. Антеградный кровоток TIMI III.</t>
  </si>
  <si>
    <t>С учётом клинических данных совместно с деж.кардиологом Дубровской Я.А. принято решение в пользу реваскуляризации инфарк-связанной артерии - ДВ.</t>
  </si>
  <si>
    <t>50 ml</t>
  </si>
  <si>
    <t xml:space="preserve">стеноз проксимального сегмента 30%, стеноз среднего сегмента ПНА до 70% (существенная перикалибровка проксимального и среднего сегмента ПНА: 3.5-2.25 мм соответственно). Диаметр артерии ДВ превышает диаметр среднего сегмента ПНА. Определяется  субтотальная окклюзия проксимальной трети крупной ДВ, TTG2, антеградный кровоток по ДВ существенно замедлен ближе к TIMI 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</si>
</sst>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0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44843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0.17013888888888887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0.17361111111111113</v>
      </c>
      <c r="C10" s="61"/>
      <c r="D10" s="116" t="s">
        <v>235</v>
      </c>
      <c r="E10" s="112"/>
      <c r="F10" s="112"/>
      <c r="G10" s="29" t="s">
        <v>228</v>
      </c>
      <c r="H10" s="31"/>
    </row>
    <row r="11" spans="1:8" ht="18" thickTop="1" thickBot="1">
      <c r="A11" s="106" t="s">
        <v>255</v>
      </c>
      <c r="B11" s="107" t="s">
        <v>463</v>
      </c>
      <c r="C11" s="62"/>
      <c r="D11" s="116" t="s">
        <v>232</v>
      </c>
      <c r="E11" s="112"/>
      <c r="F11" s="112"/>
      <c r="G11" s="29" t="s">
        <v>329</v>
      </c>
      <c r="H11" s="31"/>
    </row>
    <row r="12" spans="1:8" ht="16.5" thickTop="1">
      <c r="A12" s="97" t="s">
        <v>8</v>
      </c>
      <c r="B12" s="98">
        <v>22358</v>
      </c>
      <c r="C12" s="63"/>
      <c r="D12" s="116" t="s">
        <v>370</v>
      </c>
      <c r="E12" s="112"/>
      <c r="F12" s="112"/>
      <c r="G12" s="29" t="s">
        <v>323</v>
      </c>
      <c r="H12" s="31"/>
    </row>
    <row r="13" spans="1:8" ht="15.75">
      <c r="A13" s="20" t="s">
        <v>10</v>
      </c>
      <c r="B13" s="35">
        <f>DATEDIF(B12,B8,"y")</f>
        <v>61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15920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464</v>
      </c>
      <c r="C16" s="18"/>
      <c r="D16" s="41"/>
      <c r="E16" s="41"/>
      <c r="F16" s="41"/>
      <c r="G16" s="159" t="s">
        <v>465</v>
      </c>
      <c r="H16" s="117">
        <v>544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462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469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474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470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471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473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3" zoomScaleNormal="100" zoomScaleSheetLayoutView="100" zoomScalePageLayoutView="90" workbookViewId="0">
      <selection activeCell="I44" sqref="I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440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286</v>
      </c>
      <c r="D8" s="219"/>
      <c r="E8" s="219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44843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0.17361111111111113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0.22569444444444445</v>
      </c>
      <c r="C14" s="63"/>
      <c r="D14" s="116" t="s">
        <v>235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Сигова Н.В.</v>
      </c>
      <c r="C15" s="18"/>
      <c r="D15" s="116" t="s">
        <v>232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22358</v>
      </c>
      <c r="C16" s="18"/>
      <c r="D16" s="116" t="s">
        <v>370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15920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08:06</v>
      </c>
      <c r="H20" s="118">
        <f>КАГ!H16</f>
        <v>544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0.18013888888888888</v>
      </c>
    </row>
    <row r="23" spans="1:8" ht="14.45" customHeight="1">
      <c r="A23" s="225" t="s">
        <v>466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467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Сигова Н.В.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22358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61</v>
      </c>
    </row>
    <row r="7" spans="1:4">
      <c r="A7" s="43"/>
      <c r="B7" s="18"/>
      <c r="C7" s="124" t="s">
        <v>12</v>
      </c>
      <c r="D7" s="126">
        <f>КАГ!$B$14</f>
        <v>15920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44843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409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398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3" t="s">
        <v>381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163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BasixCOMPAK</v>
      </c>
      <c r="T2" s="139" t="str">
        <f>IFERROR(INDEX(Расходка[Наименование расходного материала],MATCH(Расходка[№],Поиск_расходки[Индекс3],0)),"")</f>
        <v>Cougar LS Hydro-Track®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1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459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458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1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</v>
      </c>
      <c r="C44" s="1" t="s">
        <v>460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Runthrough NS Intermediate</v>
      </c>
      <c r="X44" s="144" t="str">
        <f>IFERROR(INDEX(Расходка[Наименование расходного материала],MATCH(Расходка[№],Поиск_расходки[Индекс7],0)),"")</f>
        <v>Runthrough NS Intermediate</v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422</v>
      </c>
    </row>
    <row r="45" spans="1:33">
      <c r="A45">
        <v>44</v>
      </c>
      <c r="B45" t="s">
        <v>3</v>
      </c>
      <c r="C45" s="1" t="s">
        <v>461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Runthrough NS Hypercoat</v>
      </c>
      <c r="X45" s="144" t="str">
        <f>IFERROR(INDEX(Расходка[Наименование расходного материала],MATCH(Расходка[№],Поиск_расходки[Индекс7],0)),"")</f>
        <v>Runthrough NS Hypercoat</v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423</v>
      </c>
    </row>
    <row r="46" spans="1:33">
      <c r="A46">
        <v>45</v>
      </c>
      <c r="B46" t="s">
        <v>377</v>
      </c>
      <c r="C46" t="s">
        <v>451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Dolphin</v>
      </c>
      <c r="X46" s="144" t="str">
        <f>IFERROR(INDEX(Расходка[Наименование расходного материала],MATCH(Расходка[№],Поиск_расходки[Индекс7],0)),"")</f>
        <v>Dolphin</v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437</v>
      </c>
    </row>
    <row r="47" spans="1:33">
      <c r="A47">
        <v>46</v>
      </c>
      <c r="B47" t="s">
        <v>6</v>
      </c>
      <c r="C47" t="s">
        <v>456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 Yukon Chrome PC</v>
      </c>
      <c r="X47" s="144" t="str">
        <f>IFERROR(INDEX(Расходка[Наименование расходного материала],MATCH(Расходка[№],Поиск_расходки[Индекс7],0)),"")</f>
        <v>DES, Yukon Chrome PC</v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424</v>
      </c>
    </row>
    <row r="48" spans="1:33">
      <c r="A48">
        <v>47</v>
      </c>
      <c r="B48" t="s">
        <v>5</v>
      </c>
      <c r="C48" t="s">
        <v>457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SubMarine Rapido, Invatec</v>
      </c>
      <c r="X48" s="144" t="str">
        <f>IFERROR(INDEX(Расходка[Наименование расходного материала],MATCH(Расходка[№],Поиск_расходки[Индекс7],0)),"")</f>
        <v>SubMarine Rapido, Invatec</v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2022-10-09T02:57:12Z</cp:lastPrinted>
  <dcterms:created xsi:type="dcterms:W3CDTF">2015-06-05T18:19:34Z</dcterms:created>
  <dcterms:modified xsi:type="dcterms:W3CDTF">2022-10-09T02:57:18Z</dcterms:modified>
</cp:coreProperties>
</file>