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2\ЧКВ ОКС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W58" i="1"/>
  <c r="X58" i="1"/>
  <c r="Y58" i="1"/>
  <c r="Z58" i="1"/>
  <c r="AA58" i="1"/>
  <c r="AB58" i="1"/>
  <c r="AC58" i="1"/>
  <c r="AD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51" i="1" l="1"/>
  <c r="E52" i="1"/>
  <c r="E53" i="1"/>
  <c r="F51" i="1"/>
  <c r="F52" i="1"/>
  <c r="F53" i="1"/>
  <c r="G51" i="1"/>
  <c r="G52" i="1"/>
  <c r="G53" i="1"/>
  <c r="H51" i="1"/>
  <c r="H52" i="1"/>
  <c r="H53" i="1"/>
  <c r="I51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O13" i="1" s="1"/>
  <c r="O14" i="1" s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W47" i="1"/>
  <c r="W43" i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W49" i="1"/>
  <c r="Q30" i="1"/>
  <c r="AD30" i="1" s="1"/>
  <c r="W39" i="1"/>
  <c r="W48" i="1"/>
  <c r="W40" i="1"/>
  <c r="W41" i="1"/>
  <c r="W42" i="1"/>
  <c r="W45" i="1"/>
  <c r="W46" i="1"/>
  <c r="W44" i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W50" i="1" l="1"/>
  <c r="J51" i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V57" i="1" l="1"/>
  <c r="V58" i="1"/>
  <c r="W51" i="1"/>
  <c r="W56" i="1"/>
  <c r="W53" i="1"/>
  <c r="W52" i="1"/>
  <c r="W55" i="1"/>
  <c r="W54" i="1"/>
  <c r="W57" i="1"/>
  <c r="V39" i="1"/>
  <c r="V47" i="1"/>
  <c r="H49" i="1"/>
  <c r="Q32" i="1"/>
  <c r="AD31" i="1"/>
  <c r="Q33" i="1"/>
  <c r="AD17" i="1" s="1"/>
  <c r="N28" i="1"/>
  <c r="V53" i="1"/>
  <c r="V41" i="1"/>
  <c r="V42" i="1"/>
  <c r="V49" i="1"/>
  <c r="V45" i="1"/>
  <c r="V48" i="1"/>
  <c r="V40" i="1"/>
  <c r="V43" i="1"/>
  <c r="V52" i="1"/>
  <c r="V50" i="1"/>
  <c r="V51" i="1"/>
  <c r="V44" i="1"/>
  <c r="V46" i="1"/>
  <c r="V55" i="1"/>
  <c r="V56" i="1"/>
  <c r="V54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N29" i="1"/>
  <c r="P29" i="1"/>
  <c r="O29" i="1"/>
  <c r="H50" i="1" l="1"/>
  <c r="U49" i="1" s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U53" i="1" l="1"/>
  <c r="U44" i="1"/>
  <c r="U46" i="1"/>
  <c r="U47" i="1"/>
  <c r="U41" i="1"/>
  <c r="U45" i="1"/>
  <c r="U42" i="1"/>
  <c r="U50" i="1"/>
  <c r="U52" i="1"/>
  <c r="U40" i="1"/>
  <c r="U43" i="1"/>
  <c r="U39" i="1"/>
  <c r="U48" i="1"/>
  <c r="U57" i="1"/>
  <c r="U51" i="1"/>
  <c r="U55" i="1"/>
  <c r="U56" i="1"/>
  <c r="U54" i="1"/>
  <c r="Q35" i="1"/>
  <c r="F46" i="1"/>
  <c r="F47" i="1" s="1"/>
  <c r="F48" i="1" s="1"/>
  <c r="F49" i="1" s="1"/>
  <c r="F50" i="1" s="1"/>
  <c r="S57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S52" i="1" l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D36" i="1" l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X42" i="1" l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X45" i="1"/>
  <c r="X49" i="1"/>
  <c r="X48" i="1"/>
  <c r="X40" i="1"/>
  <c r="X47" i="1"/>
  <c r="X39" i="1"/>
  <c r="X2" i="1"/>
  <c r="X41" i="1"/>
  <c r="X43" i="1"/>
  <c r="X46" i="1"/>
  <c r="X44" i="1"/>
  <c r="O43" i="1"/>
  <c r="AA42" i="1"/>
  <c r="N43" i="1"/>
  <c r="AC42" i="1"/>
  <c r="P43" i="1"/>
  <c r="AA41" i="1"/>
  <c r="AA40" i="1"/>
  <c r="AA39" i="1"/>
  <c r="AB39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A36" i="1"/>
  <c r="AC36" i="1"/>
  <c r="AB34" i="1"/>
  <c r="AB22" i="1"/>
  <c r="AA34" i="1"/>
  <c r="AA22" i="1"/>
  <c r="AC34" i="1"/>
  <c r="AC22" i="1"/>
  <c r="K51" i="1" l="1"/>
  <c r="AB36" i="1"/>
  <c r="AB40" i="1"/>
  <c r="AB42" i="1"/>
  <c r="X52" i="1"/>
  <c r="X50" i="1"/>
  <c r="G50" i="1"/>
  <c r="T45" i="1" s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X56" i="1" l="1"/>
  <c r="X53" i="1"/>
  <c r="X51" i="1"/>
  <c r="X54" i="1"/>
  <c r="X55" i="1"/>
  <c r="X57" i="1"/>
  <c r="T40" i="1"/>
  <c r="T50" i="1"/>
  <c r="T46" i="1"/>
  <c r="T47" i="1"/>
  <c r="T39" i="1"/>
  <c r="T49" i="1"/>
  <c r="T41" i="1"/>
  <c r="T44" i="1"/>
  <c r="T48" i="1"/>
  <c r="T43" i="1"/>
  <c r="T42" i="1"/>
  <c r="T57" i="1"/>
  <c r="T56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20" i="1"/>
  <c r="P45" i="1"/>
  <c r="P46" i="1" s="1"/>
  <c r="P47" i="1" s="1"/>
  <c r="AC20" i="1"/>
  <c r="AA44" i="1"/>
  <c r="AA47" i="1"/>
  <c r="AC44" i="1"/>
  <c r="L40" i="1"/>
  <c r="E37" i="1"/>
  <c r="E38" i="1" s="1"/>
  <c r="E39" i="1" s="1"/>
  <c r="E40" i="1" s="1"/>
  <c r="E41" i="1" s="1"/>
  <c r="M38" i="1"/>
  <c r="M39" i="1" s="1"/>
  <c r="M40" i="1" s="1"/>
  <c r="AC47" i="1" l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E49" i="1" s="1"/>
  <c r="E50" i="1" s="1"/>
  <c r="R57" i="1" s="1"/>
  <c r="AC46" i="1"/>
  <c r="P48" i="1"/>
  <c r="N48" i="1"/>
  <c r="AA48" i="1"/>
  <c r="O47" i="1"/>
  <c r="AB47" i="1" s="1"/>
  <c r="M41" i="1"/>
  <c r="L41" i="1"/>
  <c r="R2" i="1" l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B48" i="1" s="1"/>
  <c r="AA49" i="1"/>
  <c r="AC48" i="1"/>
  <c r="AC49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C50" i="1"/>
  <c r="AC51" i="1"/>
  <c r="AC53" i="1"/>
  <c r="AA52" i="1"/>
  <c r="AA50" i="1"/>
  <c r="AA54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4" i="1" l="1"/>
  <c r="AC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57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0" i="1"/>
  <c r="L50" i="1"/>
  <c r="Y28" i="1"/>
  <c r="Z28" i="1"/>
  <c r="Z51" i="1"/>
  <c r="Z55" i="1"/>
  <c r="Z54" i="1" l="1"/>
  <c r="Z52" i="1"/>
  <c r="Z56" i="1"/>
  <c r="Y41" i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<sst xmlns="http://schemas.openxmlformats.org/spreadsheetml/2006/main" count="763" uniqueCount="478">
  <si>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</si>
  <si>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</si>
  <si>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</si>
  <si>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</si>
  <si>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</si>
  <si>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</si>
  <si>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</si>
  <si>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</si>
  <si>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</si>
  <si>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</si>
  <si>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</si>
  <si>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</si>
  <si>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</si>
  <si>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</si>
  <si>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</si>
  <si>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</si>
  <si>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</si>
  <si>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</si>
  <si>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</si>
  <si>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</si>
  <si>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</si>
  <si>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</si>
  <si>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</si>
  <si>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</si>
  <si>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</si>
  <si>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</si>
  <si>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</si>
  <si>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</si>
  <si>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</si>
  <si>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</si>
  <si>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</si>
  <si>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</si>
  <si>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</si>
  <si>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</si>
  <si>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</si>
  <si>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</si>
  <si>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</si>
  <si>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</si>
  <si>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</si>
  <si>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</si>
  <si>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</si>
  <si>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</si>
  <si>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</si>
  <si>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</si>
  <si>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</si>
  <si>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</si>
  <si>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</si>
  <si>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</si>
  <si>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</si>
  <si>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</si>
  <si>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</si>
  <si>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</si>
  <si>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</si>
  <si>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</si>
  <si>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</si>
  <si>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</si>
  <si>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</si>
  <si>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</si>
  <si>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</si>
  <si>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</si>
  <si>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</si>
  <si>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</si>
  <si>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</si>
  <si>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</si>
  <si>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</si>
  <si>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</si>
  <si>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</si>
  <si>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</si>
  <si>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</si>
  <si>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</si>
  <si>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</si>
  <si>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</si>
  <si>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</si>
  <si>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</si>
  <si>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</si>
  <si>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</si>
  <si>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</si>
  <si>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</si>
  <si>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</si>
  <si>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</si>
  <si>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</si>
  <si>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</si>
  <si>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</si>
  <si>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</si>
  <si>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</si>
  <si>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</si>
  <si>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</si>
  <si>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</si>
  <si>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</si>
  <si>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</si>
  <si>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</si>
  <si>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</si>
  <si>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</si>
  <si>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</si>
  <si>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</si>
  <si>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</si>
  <si>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</si>
  <si>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</si>
  <si>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</si>
  <si>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</si>
  <si>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</si>
  <si>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</si>
  <si>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</si>
  <si>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</si>
  <si>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</si>
  <si>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</si>
  <si>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</si>
  <si>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</si>
  <si>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</si>
  <si>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</si>
  <si>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</si>
  <si>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</si>
  <si>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</si>
  <si>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</si>
  <si>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</si>
  <si>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</si>
  <si>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</si>
  <si>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</si>
  <si>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</si>
  <si>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</si>
  <si>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</si>
  <si>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</si>
  <si>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</si>
  <si>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</si>
  <si>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</si>
  <si>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</si>
  <si>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</si>
  <si>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</si>
  <si>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</si>
  <si>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</si>
  <si>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</si>
  <si>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</si>
  <si>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</si>
  <si>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</si>
  <si>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</si>
  <si>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</si>
  <si>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</si>
  <si>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</si>
  <si>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</si>
  <si>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</si>
  <si>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</si>
  <si>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</si>
  <si>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</si>
  <si>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</si>
  <si>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</si>
  <si>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</si>
  <si>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</si>
  <si>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</si>
  <si>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</si>
  <si>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</si>
  <si>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</si>
  <si>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</si>
  <si>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</si>
  <si>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</si>
  <si>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</si>
  <si>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</si>
  <si>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</si>
  <si>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</si>
  <si>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</si>
  <si>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</si>
  <si>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</si>
  <si>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</si>
  <si>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</si>
  <si>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</si>
  <si>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</si>
  <si>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</si>
  <si>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</si>
  <si>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</si>
  <si>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</si>
  <si>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</si>
  <si>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</si>
  <si>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</si>
  <si>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</si>
  <si>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</si>
  <si>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</si>
  <si>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</si>
  <si>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</si>
  <si>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</si>
  <si>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</si>
  <si>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</si>
  <si>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</si>
  <si>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</si>
  <si>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</si>
  <si>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</si>
  <si>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</si>
  <si>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</si>
  <si>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</si>
  <si>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</si>
  <si>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</si>
  <si>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</si>
  <si>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</si>
  <si>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</si>
  <si>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</si>
  <si>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</si>
  <si>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</si>
  <si>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</si>
  <si>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</si>
  <si>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</si>
  <si>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</si>
  <si>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</si>
  <si>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</si>
  <si>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</si>
  <si>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</si>
  <si>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</si>
  <si>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</si>
  <si>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</si>
  <si>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</si>
  <si>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</si>
  <si>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</si>
  <si>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</si>
  <si>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</si>
  <si>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</si>
  <si>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</si>
  <si>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</si>
  <si>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</si>
  <si>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</si>
  <si>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</si>
  <si>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</si>
  <si>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</si>
  <si>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</si>
  <si>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</si>
  <si>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</si>
  <si>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</si>
  <si>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</si>
  <si>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</si>
  <si>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</si>
  <si>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</si>
  <si>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</si>
  <si>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</si>
  <si>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</si>
  <si>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</si>
  <si>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</si>
  <si>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</si>
  <si>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</si>
  <si>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</si>
  <si>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</si>
  <si>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</si>
  <si>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</si>
  <si>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</si>
  <si>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</si>
  <si>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</si>
  <si>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</si>
  <si>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</si>
  <si>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</si>
  <si>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</si>
  <si>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</si>
  <si>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</si>
  <si>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</si>
  <si>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</si>
  <si>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</si>
  <si>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</si>
  <si>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</si>
  <si>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</si>
  <si>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</si>
  <si>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</si>
  <si>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</si>
  <si>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</si>
  <si>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</si>
  <si>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</si>
  <si>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</si>
  <si>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</si>
  <si>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</si>
  <si>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</si>
  <si>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</si>
  <si>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</si>
  <si>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</si>
  <si>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</si>
  <si>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</si>
  <si>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</si>
  <si>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</si>
  <si>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</si>
  <si>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</si>
  <si>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</si>
  <si>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</si>
  <si>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</si>
  <si>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</si>
  <si>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</si>
  <si>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</si>
  <si>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</si>
  <si>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</si>
  <si>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</si>
  <si>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</si>
  <si>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</si>
  <si>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</si>
  <si>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</si>
  <si>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</si>
  <si>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</si>
  <si>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</si>
  <si>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</si>
  <si>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</si>
  <si>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</si>
  <si>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</si>
  <si>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</si>
  <si>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</si>
  <si>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</si>
  <si>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</si>
  <si>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</si>
  <si>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</si>
  <si>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</si>
  <si>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</si>
  <si>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</si>
  <si>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</si>
  <si>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</si>
  <si>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</si>
  <si>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</si>
  <si>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</si>
  <si>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</si>
  <si>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</si>
  <si>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</si>
  <si>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</si>
  <si>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</si>
  <si>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</si>
  <si>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</si>
  <si>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</si>
  <si>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</si>
  <si>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</si>
  <si>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</si>
  <si>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</si>
  <si>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</si>
  <si>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</si>
  <si>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</si>
  <si>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</si>
  <si>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</si>
  <si>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</si>
  <si>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</si>
  <si>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</si>
  <si>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</si>
  <si>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</si>
  <si>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</si>
  <si>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</si>
  <si>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</si>
  <si>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</si>
  <si>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</si>
  <si>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</si>
  <si>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</si>
  <si>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</si>
  <si>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</si>
  <si>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</si>
  <si>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</si>
  <si>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</si>
  <si>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</si>
  <si>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</si>
  <si>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</si>
  <si>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</si>
  <si>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</si>
  <si>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</si>
  <si>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</si>
  <si>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</si>
  <si>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</si>
  <si>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</si>
  <si>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</si>
  <si>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</si>
  <si>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</si>
  <si>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</si>
  <si>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</si>
  <si>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</si>
  <si>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</si>
  <si>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</si>
  <si>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</si>
  <si>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</si>
  <si>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</si>
  <si>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</si>
  <si>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</si>
  <si>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</si>
  <si>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</si>
  <si>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</si>
  <si>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</si>
  <si>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</si>
  <si>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</si>
  <si>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</si>
  <si>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</si>
  <si>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</si>
  <si>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</si>
  <si>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</si>
  <si>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</si>
  <si>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</si>
  <si>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</si>
  <si>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</si>
  <si>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</si>
  <si>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</si>
  <si>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</si>
  <si>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</si>
  <si>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</si>
  <si>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</si>
  <si>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</si>
  <si>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</si>
  <si>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</si>
  <si>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</si>
  <si>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</si>
  <si>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</si>
  <si>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</si>
  <si>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</si>
  <si>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</si>
  <si>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</si>
  <si>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</si>
  <si>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</si>
  <si>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</si>
  <si>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</si>
  <si>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</si>
  <si>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</si>
  <si>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</si>
  <si>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</si>
  <si>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</si>
  <si>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</si>
  <si>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</si>
  <si>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</si>
  <si>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</si>
  <si>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</si>
  <si>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</si>
  <si>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</si>
  <si>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</si>
  <si>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</si>
  <si>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</si>
  <si>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</si>
  <si>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</si>
  <si>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</si>
  <si>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</si>
  <si>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</si>
  <si>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</si>
  <si>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</si>
  <si>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</si>
  <si>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</si>
  <si>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</si>
  <si>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</si>
  <si>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</si>
  <si>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</si>
  <si>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</si>
  <si>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</si>
  <si>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</si>
  <si>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</si>
  <si>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</si>
  <si>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</si>
  <si>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</si>
  <si>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</si>
  <si>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</si>
  <si>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</si>
  <si>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</si>
  <si>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</si>
  <si>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</si>
  <si>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</si>
  <si>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</si>
  <si>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</si>
  <si>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</si>
  <si>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</si>
  <si>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</si>
  <si>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</si>
  <si>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</si>
  <si>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</si>
  <si>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</si>
  <si>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</si>
  <si>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</si>
  <si>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</si>
  <si>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</si>
  <si>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</si>
  <si>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</si>
  <si>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</si>
  <si>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</si>
  <si>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</si>
  <si>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</si>
  <si>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</si>
  <si>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</si>
  <si>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</si>
  <si>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</si>
  <si>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</si>
  <si>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</si>
  <si>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</si>
  <si>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</si>
  <si>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Юдина Н.К.</t>
  </si>
  <si>
    <t>7:30</t>
  </si>
  <si>
    <t>Правый</t>
  </si>
  <si>
    <t xml:space="preserve">проходим, неровность контуров. </t>
  </si>
  <si>
    <t>представлен доминантной ВТК, стеноз проксимального сегмента ОА 70%. Антеградный кровоток TIMI III.</t>
  </si>
  <si>
    <t xml:space="preserve">субтотальный кальцинированный стеноз среднего сегмента, неровность контуров дистального сегмента. Антеградный кровоток  TIMI II. </t>
  </si>
  <si>
    <t>С учётом клинических данных совместно с деж.кардиологом Карян Б.Г. принято решение  о целесообразности реваскуляризации ПКА.</t>
  </si>
  <si>
    <t>150 ml</t>
  </si>
  <si>
    <t>BasixTOUCH</t>
  </si>
  <si>
    <t>неровность контуров проксимального и среднего сегментов, стенозы дистального сегмента 50% и 60%. Антеградный кровоток TIMI III.</t>
  </si>
  <si>
    <t>Устье ПКА катетеризировано проводниковым катетером Launcher JR 3,5 6Fr. Коронарный проводник Whisper MS заведен в дистальный сегмент ПКА. Выполнена предилатация значимого стеноза среднего сегмента БК Sprinter Legend 2,5-15 мм, давлением 16 атм. В зону остаточного стеноза имплантирован BMS Integrity 3,5-18 mm, давлением 16 атм. На контрольных съёмках признаков краевых диссекций, тромбоза ПКА нет. Антеградный кровоток по ПКА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</si>
</sst>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J7" sqref="J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44854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0.69791666666666663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0.70486111111111116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467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14749</v>
      </c>
      <c r="C12" s="63"/>
      <c r="D12" s="116" t="s">
        <v>370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82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16586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468</v>
      </c>
      <c r="H16" s="117">
        <v>431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469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1" t="s">
        <v>470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476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471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472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473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452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J28" sqref="J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279</v>
      </c>
      <c r="D8" s="220"/>
      <c r="E8" s="220"/>
      <c r="F8" s="83">
        <v>1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44854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0.70486111111111116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0.75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Юдина Н.К.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14749</v>
      </c>
      <c r="C16" s="18"/>
      <c r="D16" s="116" t="s">
        <v>370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82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16586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7:30</v>
      </c>
      <c r="H20" s="118">
        <f>КАГ!H16</f>
        <v>431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7" t="s">
        <v>477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4" t="s">
        <v>453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474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7" sqref="B17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44854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Юдина Н.К.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14749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82</v>
      </c>
    </row>
    <row r="7" spans="1:4">
      <c r="A7" s="43"/>
      <c r="B7" s="18"/>
      <c r="C7" s="124" t="s">
        <v>12</v>
      </c>
      <c r="D7" s="126">
        <f>КАГ!$B$14</f>
        <v>16586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44854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406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465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345</v>
      </c>
      <c r="C15" s="168" t="s">
        <v>161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390</v>
      </c>
      <c r="C16" s="168" t="s">
        <v>105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7" s="193" t="s">
        <v>475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464</v>
      </c>
      <c r="G9">
        <v>136170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384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5" zoomScaleNormal="100" workbookViewId="0">
      <selection activeCell="AH34" sqref="AH3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454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3.5</v>
      </c>
      <c r="S2" s="139" t="str">
        <f>IFERROR(INDEX(Расходка[Наименование расходного материала],MATCH(Расходка[№],Поиск_расходки[Индекс2],0)),"")</f>
        <v>Whisper MS</v>
      </c>
      <c r="T2" s="139" t="str">
        <f>IFERROR(INDEX(Расходка[Наименование расходного материала],MATCH(Расходка[№],Поиск_расходки[Индекс3],0)),"")</f>
        <v>BMS, Integtity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BasixTOUCH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Euphora</v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NC Accuforce</v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378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NC Euphora</v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Sapphire</v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390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Sprinter Legend</v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5</v>
      </c>
      <c r="C8" t="s">
        <v>459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SubMarine Rapido, Invatec</v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379</v>
      </c>
      <c r="C9" s="1" t="s">
        <v>410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Nitrex 260</v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377</v>
      </c>
      <c r="C10" t="s">
        <v>409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BasixCOMPAK</v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377</v>
      </c>
      <c r="C11" t="s">
        <v>475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BasixTOUCH</v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455</v>
      </c>
      <c r="AM11" t="s">
        <v>379</v>
      </c>
    </row>
    <row r="12" spans="1:39">
      <c r="A12">
        <v>11</v>
      </c>
      <c r="B12" t="s">
        <v>377</v>
      </c>
      <c r="C12" t="s">
        <v>451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Dolphin</v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269</v>
      </c>
      <c r="C13" s="1" t="s">
        <v>415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Oscor 7F</v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Cougar LS Hydro-Track®</v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426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Cougar XT Hydro-Track®</v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391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Fielder</v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s="1" t="s">
        <v>461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Gaia Second</v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s="1" t="s">
        <v>399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Intuition</v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395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ProVia 3 Hydro-Track®</v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396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ProVia 6 Hydro-Track®</v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397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ProVia 9 Hydro-Track®</v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393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Rinato</v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450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Runthrough NS (Floppy)</v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463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Runthrough NS Hypercoat</v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462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Runthrough NS Intermediate</v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392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Sion</v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373</v>
      </c>
    </row>
    <row r="27" spans="1:33">
      <c r="A27">
        <v>26</v>
      </c>
      <c r="B27" t="s">
        <v>3</v>
      </c>
      <c r="C27" t="s">
        <v>394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Thunder</v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374</v>
      </c>
    </row>
    <row r="28" spans="1:33">
      <c r="A28">
        <v>27</v>
      </c>
      <c r="B28" t="s">
        <v>3</v>
      </c>
      <c r="C28" t="s">
        <v>465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1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Whisper MS</v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460</v>
      </c>
    </row>
    <row r="29" spans="1:33">
      <c r="A29">
        <v>28</v>
      </c>
      <c r="B29" t="s">
        <v>3</v>
      </c>
      <c r="C29" t="s">
        <v>466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Winn 200T</v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436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457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420</v>
      </c>
    </row>
    <row r="32" spans="1:33">
      <c r="A32">
        <v>31</v>
      </c>
      <c r="B32" t="s">
        <v>6</v>
      </c>
      <c r="C32" s="1" t="s">
        <v>345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1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BMS, Integtity</v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431</v>
      </c>
    </row>
    <row r="33" spans="1:33">
      <c r="A33">
        <v>32</v>
      </c>
      <c r="B33" t="s">
        <v>6</v>
      </c>
      <c r="C33" s="197" t="s">
        <v>430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DES, Calipso</v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DES, NanoMed</v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400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DES, Resolute Integtity</v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456</v>
      </c>
    </row>
    <row r="36" spans="1:33">
      <c r="A36">
        <v>35</v>
      </c>
      <c r="B36" t="s">
        <v>6</v>
      </c>
      <c r="C36" t="s">
        <v>458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DES, Yukon Chrome PC</v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445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DES,Firehawk</v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401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Guidezilla™ II 6F</v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434</v>
      </c>
    </row>
    <row r="39" spans="1:33">
      <c r="A39">
        <v>38</v>
      </c>
      <c r="B39" t="s">
        <v>123</v>
      </c>
      <c r="C39" s="1" t="s">
        <v>427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Telescope ™ II 6F</v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446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Launcher 6F AL 1</v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435</v>
      </c>
    </row>
    <row r="41" spans="1:33">
      <c r="A41">
        <v>40</v>
      </c>
      <c r="B41" t="s">
        <v>4</v>
      </c>
      <c r="C41" t="s">
        <v>447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Launcher 6F AL 2</v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402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Launcher 6F EBU 3.5</v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403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Launcher 6F EBU 4.0</v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421</v>
      </c>
    </row>
    <row r="44" spans="1:33">
      <c r="A44">
        <v>43</v>
      </c>
      <c r="B44" t="s">
        <v>4</v>
      </c>
      <c r="C44" t="s">
        <v>404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Launcher 6F JL 3.5</v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422</v>
      </c>
    </row>
    <row r="45" spans="1:33">
      <c r="A45">
        <v>44</v>
      </c>
      <c r="B45" t="s">
        <v>4</v>
      </c>
      <c r="C45" t="s">
        <v>405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Launcher 6F JL 4.0</v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423</v>
      </c>
    </row>
    <row r="46" spans="1:33">
      <c r="A46">
        <v>45</v>
      </c>
      <c r="B46" t="s">
        <v>4</v>
      </c>
      <c r="C46" t="s">
        <v>411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Launcher 6F JL 4.5</v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437</v>
      </c>
    </row>
    <row r="47" spans="1:33">
      <c r="A47">
        <v>46</v>
      </c>
      <c r="B47" t="s">
        <v>4</v>
      </c>
      <c r="C47" t="s">
        <v>406</v>
      </c>
      <c r="E47" s="142">
        <f>IF(ISNUMBER(SEARCH('Карта учёта'!$B$13,Расходка[[#This Row],[Наименование расходного материала]])),MAX($E$1:E46)+1,0)</f>
        <v>1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Launcher 6F JR 3.5</v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424</v>
      </c>
    </row>
    <row r="48" spans="1:33">
      <c r="A48">
        <v>47</v>
      </c>
      <c r="B48" t="s">
        <v>4</v>
      </c>
      <c r="C48" t="s">
        <v>407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Launcher 6F JR 4.0</v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438</v>
      </c>
    </row>
    <row r="49" spans="1:33">
      <c r="A49">
        <v>48</v>
      </c>
      <c r="B49" t="s">
        <v>4</v>
      </c>
      <c r="C49" t="s">
        <v>418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>Launcher 7F JL 3.5</v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417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>Launcher 7F JL 4.0</v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368</v>
      </c>
      <c r="C51" s="1" t="s">
        <v>408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>Angio-Seal™ VIP</v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432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2022-10-20T16:08:48Z</cp:lastPrinted>
  <dcterms:created xsi:type="dcterms:W3CDTF">2015-06-05T18:19:34Z</dcterms:created>
  <dcterms:modified xsi:type="dcterms:W3CDTF">2022-10-20T16:13:49Z</dcterms:modified>
</cp:coreProperties>
</file>