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23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AA58" i="1"/>
  <c r="AB58" i="1"/>
  <c r="AC58" i="1"/>
  <c r="AD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2" i="1"/>
  <c r="H53" i="1"/>
  <c r="I52" i="1"/>
  <c r="I53" i="1"/>
  <c r="J52" i="1"/>
  <c r="J53" i="1"/>
  <c r="K52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1" i="1" l="1"/>
  <c r="W49" i="1" s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56" i="1" l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V50" i="1"/>
  <c r="V55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V48" i="1" l="1"/>
  <c r="V54" i="1"/>
  <c r="V44" i="1"/>
  <c r="V43" i="1"/>
  <c r="V49" i="1"/>
  <c r="V56" i="1"/>
  <c r="V46" i="1"/>
  <c r="V51" i="1"/>
  <c r="V52" i="1"/>
  <c r="V40" i="1"/>
  <c r="V45" i="1"/>
  <c r="V42" i="1"/>
  <c r="V57" i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47" i="1"/>
  <c r="U42" i="1"/>
  <c r="U45" i="1"/>
  <c r="U52" i="1"/>
  <c r="U57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54" i="1" l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K49" i="1" l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X2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B42" i="1" l="1"/>
  <c r="K51" i="1"/>
  <c r="X53" i="1" s="1"/>
  <c r="G50" i="1"/>
  <c r="X54" i="1"/>
  <c r="X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X49" i="1" l="1"/>
  <c r="X57" i="1"/>
  <c r="X58" i="1"/>
  <c r="X48" i="1"/>
  <c r="X47" i="1"/>
  <c r="X43" i="1"/>
  <c r="X44" i="1"/>
  <c r="X42" i="1"/>
  <c r="X45" i="1"/>
  <c r="X40" i="1"/>
  <c r="X39" i="1"/>
  <c r="X41" i="1"/>
  <c r="X46" i="1"/>
  <c r="G51" i="1"/>
  <c r="T58" i="1" s="1"/>
  <c r="T39" i="1"/>
  <c r="T49" i="1"/>
  <c r="T41" i="1"/>
  <c r="T44" i="1"/>
  <c r="T46" i="1"/>
  <c r="T48" i="1"/>
  <c r="T40" i="1"/>
  <c r="T43" i="1"/>
  <c r="T45" i="1"/>
  <c r="T42" i="1"/>
  <c r="X55" i="1"/>
  <c r="X51" i="1"/>
  <c r="T56" i="1"/>
  <c r="T50" i="1"/>
  <c r="X56" i="1"/>
  <c r="X52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T47" i="1" l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R2" i="1"/>
  <c r="R57" i="1" l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A57" i="1" l="1"/>
  <c r="N51" i="1"/>
  <c r="AC57" i="1"/>
  <c r="P51" i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3" i="1" l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2" i="1" l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Z58" i="1" s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Z56" i="1"/>
  <c r="Z28" i="1"/>
  <c r="Z52" i="1"/>
  <c r="Z51" i="1"/>
  <c r="Z54" i="1"/>
  <c r="Z55" i="1"/>
  <c r="L51" i="1" l="1"/>
  <c r="Y58" i="1" s="1"/>
  <c r="Y13" i="1"/>
  <c r="Y4" i="1"/>
  <c r="Y20" i="1"/>
  <c r="Y37" i="1"/>
  <c r="Y23" i="1"/>
  <c r="Y14" i="1"/>
  <c r="Y34" i="1"/>
  <c r="Y45" i="1"/>
  <c r="Y48" i="1"/>
  <c r="Y32" i="1"/>
  <c r="Y25" i="1"/>
  <c r="Y19" i="1"/>
  <c r="Y8" i="1"/>
  <c r="Y35" i="1"/>
  <c r="Y47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1" i="1"/>
  <c r="Y55" i="1"/>
  <c r="Y54" i="1" l="1"/>
  <c r="Y53" i="1"/>
  <c r="Y56" i="1"/>
  <c r="Y38" i="1"/>
  <c r="Y39" i="1"/>
  <c r="Y46" i="1"/>
  <c r="Y16" i="1"/>
  <c r="Y22" i="1"/>
  <c r="Y15" i="1"/>
  <c r="Y17" i="1"/>
  <c r="Y57" i="1"/>
  <c r="Y26" i="1"/>
  <c r="Y18" i="1"/>
  <c r="Y7" i="1"/>
  <c r="Y49" i="1"/>
  <c r="Y43" i="1"/>
  <c r="Y27" i="1"/>
  <c r="Y3" i="1"/>
  <c r="Y24" i="1"/>
  <c r="Y41" i="1"/>
  <c r="Y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<sst xmlns="http://schemas.openxmlformats.org/spreadsheetml/2006/main" count="768" uniqueCount="480">
  <si>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</si>
  <si>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</si>
  <si>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</si>
  <si>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</si>
  <si>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</si>
  <si>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</si>
  <si>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</si>
  <si>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</si>
  <si>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</si>
  <si>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</si>
  <si>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</si>
  <si>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</si>
  <si>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</si>
  <si>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</si>
  <si>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</si>
  <si>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</si>
  <si>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</si>
  <si>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</si>
  <si>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</si>
  <si>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</si>
  <si>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</si>
  <si>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</si>
  <si>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</si>
  <si>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</si>
  <si>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</si>
  <si>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</si>
  <si>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</si>
  <si>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</si>
  <si>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</si>
  <si>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</si>
  <si>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</si>
  <si>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</si>
  <si>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</si>
  <si>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</si>
  <si>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</si>
  <si>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</si>
  <si>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</si>
  <si>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</si>
  <si>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</si>
  <si>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</si>
  <si>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</si>
  <si>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</si>
  <si>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</si>
  <si>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</si>
  <si>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</si>
  <si>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</si>
  <si>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</si>
  <si>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</si>
  <si>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</si>
  <si>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</si>
  <si>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</si>
  <si>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</si>
  <si>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</si>
  <si>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</si>
  <si>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</si>
  <si>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</si>
  <si>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</si>
  <si>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</si>
  <si>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</si>
  <si>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</si>
  <si>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</si>
  <si>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</si>
  <si>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</si>
  <si>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</si>
  <si>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</si>
  <si>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</si>
  <si>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</si>
  <si>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</si>
  <si>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</si>
  <si>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</si>
  <si>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</si>
  <si>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</si>
  <si>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</si>
  <si>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</si>
  <si>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</si>
  <si>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</si>
  <si>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</si>
  <si>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</si>
  <si>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</si>
  <si>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</si>
  <si>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</si>
  <si>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</si>
  <si>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</si>
  <si>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</si>
  <si>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</si>
  <si>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</si>
  <si>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</si>
  <si>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</si>
  <si>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</si>
  <si>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</si>
  <si>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</si>
  <si>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</si>
  <si>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</si>
  <si>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</si>
  <si>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</si>
  <si>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</si>
  <si>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</si>
  <si>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</si>
  <si>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</si>
  <si>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</si>
  <si>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</si>
  <si>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</si>
  <si>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</si>
  <si>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</si>
  <si>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</si>
  <si>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</si>
  <si>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</si>
  <si>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</si>
  <si>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</si>
  <si>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</si>
  <si>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</si>
  <si>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</si>
  <si>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</si>
  <si>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</si>
  <si>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</si>
  <si>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</si>
  <si>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</si>
  <si>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</si>
  <si>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</si>
  <si>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</si>
  <si>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</si>
  <si>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</si>
  <si>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</si>
  <si>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</si>
  <si>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</si>
  <si>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</si>
  <si>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</si>
  <si>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</si>
  <si>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</si>
  <si>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</si>
  <si>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</si>
  <si>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</si>
  <si>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</si>
  <si>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</si>
  <si>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</si>
  <si>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</si>
  <si>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</si>
  <si>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</si>
  <si>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</si>
  <si>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</si>
  <si>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</si>
  <si>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</si>
  <si>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</si>
  <si>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</si>
  <si>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</si>
  <si>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</si>
  <si>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</si>
  <si>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</si>
  <si>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</si>
  <si>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</si>
  <si>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</si>
  <si>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</si>
  <si>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</si>
  <si>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</si>
  <si>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</si>
  <si>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</si>
  <si>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</si>
  <si>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</si>
  <si>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</si>
  <si>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</si>
  <si>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</si>
  <si>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</si>
  <si>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</si>
  <si>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</si>
  <si>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</si>
  <si>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</si>
  <si>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</si>
  <si>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</si>
  <si>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</si>
  <si>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</si>
  <si>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</si>
  <si>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</si>
  <si>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</si>
  <si>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</si>
  <si>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</si>
  <si>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</si>
  <si>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</si>
  <si>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</si>
  <si>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</si>
  <si>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</si>
  <si>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</si>
  <si>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</si>
  <si>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</si>
  <si>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</si>
  <si>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</si>
  <si>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</si>
  <si>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</si>
  <si>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</si>
  <si>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</si>
  <si>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</si>
  <si>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</si>
  <si>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</si>
  <si>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</si>
  <si>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</si>
  <si>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</si>
  <si>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</si>
  <si>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</si>
  <si>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</si>
  <si>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</si>
  <si>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</si>
  <si>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</si>
  <si>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</si>
  <si>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</si>
  <si>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</si>
  <si>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</si>
  <si>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</si>
  <si>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</si>
  <si>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</si>
  <si>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</si>
  <si>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</si>
  <si>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</si>
  <si>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</si>
  <si>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</si>
  <si>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</si>
  <si>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</si>
  <si>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</si>
  <si>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</si>
  <si>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</si>
  <si>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</si>
  <si>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</si>
  <si>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</si>
  <si>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</si>
  <si>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</si>
  <si>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</si>
  <si>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</si>
  <si>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</si>
  <si>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</si>
  <si>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</si>
  <si>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</si>
  <si>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</si>
  <si>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</si>
  <si>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</si>
  <si>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</si>
  <si>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</si>
  <si>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</si>
  <si>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</si>
  <si>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</si>
  <si>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</si>
  <si>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</si>
  <si>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</si>
  <si>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</si>
  <si>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</si>
  <si>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</si>
  <si>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</si>
  <si>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</si>
  <si>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</si>
  <si>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</si>
  <si>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</si>
  <si>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</si>
  <si>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</si>
  <si>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</si>
  <si>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</si>
  <si>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</si>
  <si>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</si>
  <si>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</si>
  <si>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</si>
  <si>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</si>
  <si>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</si>
  <si>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</si>
  <si>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</si>
  <si>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</si>
  <si>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</si>
  <si>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</si>
  <si>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</si>
  <si>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</si>
  <si>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</si>
  <si>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</si>
  <si>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</si>
  <si>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</si>
  <si>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</si>
  <si>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</si>
  <si>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</si>
  <si>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</si>
  <si>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</si>
  <si>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</si>
  <si>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</si>
  <si>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</si>
  <si>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</si>
  <si>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</si>
  <si>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</si>
  <si>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</si>
  <si>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</si>
  <si>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</si>
  <si>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</si>
  <si>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</si>
  <si>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</si>
  <si>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</si>
  <si>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</si>
  <si>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</si>
  <si>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</si>
  <si>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</si>
  <si>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</si>
  <si>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</si>
  <si>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</si>
  <si>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</si>
  <si>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</si>
  <si>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</si>
  <si>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</si>
  <si>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</si>
  <si>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</si>
  <si>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</si>
  <si>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</si>
  <si>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</si>
  <si>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</si>
  <si>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</si>
  <si>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</si>
  <si>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</si>
  <si>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</si>
  <si>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</si>
  <si>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</si>
  <si>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</si>
  <si>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</si>
  <si>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</si>
  <si>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</si>
  <si>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</si>
  <si>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</si>
  <si>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</si>
  <si>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</si>
  <si>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</si>
  <si>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</si>
  <si>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</si>
  <si>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</si>
  <si>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</si>
  <si>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</si>
  <si>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</si>
  <si>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</si>
  <si>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</si>
  <si>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</si>
  <si>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</si>
  <si>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</si>
  <si>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</si>
  <si>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</si>
  <si>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</si>
  <si>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</si>
  <si>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</si>
  <si>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</si>
  <si>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</si>
  <si>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</si>
  <si>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</si>
  <si>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</si>
  <si>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</si>
  <si>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</si>
  <si>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</si>
  <si>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</si>
  <si>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</si>
  <si>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</si>
  <si>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</si>
  <si>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</si>
  <si>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</si>
  <si>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</si>
  <si>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</si>
  <si>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</si>
  <si>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</si>
  <si>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</si>
  <si>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</si>
  <si>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</si>
  <si>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</si>
  <si>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</si>
  <si>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</si>
  <si>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</si>
  <si>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</si>
  <si>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</si>
  <si>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</si>
  <si>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</si>
  <si>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</si>
  <si>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</si>
  <si>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</si>
  <si>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</si>
  <si>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</si>
  <si>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</si>
  <si>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</si>
  <si>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</si>
  <si>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</si>
  <si>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</si>
  <si>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</si>
  <si>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</si>
  <si>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</si>
  <si>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</si>
  <si>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</si>
  <si>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</si>
  <si>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</si>
  <si>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</si>
  <si>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</si>
  <si>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</si>
  <si>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</si>
  <si>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</si>
  <si>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</si>
  <si>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</si>
  <si>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</si>
  <si>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</si>
  <si>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</si>
  <si>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</si>
  <si>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</si>
  <si>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</si>
  <si>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</si>
  <si>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</si>
  <si>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</si>
  <si>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</si>
  <si>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</si>
  <si>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</si>
  <si>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</si>
  <si>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</si>
  <si>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</si>
  <si>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</si>
  <si>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</si>
  <si>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</si>
  <si>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</si>
  <si>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</si>
  <si>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</si>
  <si>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</si>
  <si>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</si>
  <si>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</si>
  <si>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</si>
  <si>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</si>
  <si>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</si>
  <si>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</si>
  <si>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</si>
  <si>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</si>
  <si>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</si>
  <si>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</si>
  <si>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</si>
  <si>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</si>
  <si>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</si>
  <si>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</si>
  <si>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</si>
  <si>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</si>
  <si>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</si>
  <si>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</si>
  <si>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</si>
  <si>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</si>
  <si>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</si>
  <si>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</si>
  <si>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</si>
  <si>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</si>
  <si>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</si>
  <si>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</si>
  <si>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</si>
  <si>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</si>
  <si>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</si>
  <si>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</si>
  <si>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</si>
  <si>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</si>
  <si>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</si>
  <si>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</si>
  <si>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</si>
  <si>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</si>
  <si>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</si>
  <si>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</si>
  <si>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</si>
  <si>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</si>
  <si>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</si>
  <si>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</si>
  <si>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</si>
  <si>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</si>
  <si>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</si>
  <si>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</si>
  <si>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</si>
  <si>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</si>
  <si>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</si>
  <si>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</si>
  <si>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</si>
  <si>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проходим, контуры ровные. </t>
  </si>
  <si>
    <t xml:space="preserve">Баллонный катетер коронарный стандартный </t>
  </si>
  <si>
    <t>Whisper MS</t>
  </si>
  <si>
    <t>Winn 200T</t>
  </si>
  <si>
    <t>ОКС с ↑ ST</t>
  </si>
  <si>
    <t>BasixTOUCH</t>
  </si>
  <si>
    <t>Правый</t>
  </si>
  <si>
    <t>э</t>
  </si>
  <si>
    <t>локтевой</t>
  </si>
  <si>
    <t>Мокочунин А.С.</t>
  </si>
  <si>
    <t>23:16</t>
  </si>
  <si>
    <t>Старшая мед.сетра: О.Н. Черткова</t>
  </si>
  <si>
    <t>функциональная окклюзия на протяжении проксимального сегмента. Ретроградный кровоток по среднему и дистальному сегменту ПНА за счёт внутрисистемных коллатералей. Антеградный кровоток TIMI I.</t>
  </si>
  <si>
    <t>неровности контуров проксимального сегмента, стеноз средней трети ОВ 30%. Неровности контуров проксимального сегмента ВТК. Антеградный кровоток TIMI III.</t>
  </si>
  <si>
    <t xml:space="preserve">Нестабильный субокклюзирующий стеноз (98%) проксимального сегмента, эксцентричный  стеноз среднего сегмента 80%, стеноз дистального сегмента 40%. Антеградный кровоток  ближе к TIMI II. TTG1. </t>
  </si>
  <si>
    <t>С учётом клинических данных совместно с деж.кардиологом Кругликовой И.В. принято решение  о целесообразности реваскуляризации ПКА</t>
  </si>
  <si>
    <t>250 ml</t>
  </si>
  <si>
    <t>Устье ПКА катетеризировано проводниковым катетером Launcher JR 4,0 6Fr. Коронарный проводник Whisper MS заведен в дистальный сегмент ПКА. В зону среднего сегмента имплантированы DES Resolute Integrity 2,5-26, давлением 20 атм. В зону проксимального сегмента с покрытием устья ПКА и оверлаппингом на предыдущий стент имплантирован DES Resolute Integrity 2,5-30 мм, давлением 22 атм. Постдилатация стента в зоне среднего сегмента БК Sprinter Legend 3.0-15 давлением 24 атм (NC позиционировать не удалось).  Постдилатация стента проксимального сегмента и устья ПКА БК NC Euphora 3.75-8, давлением до 20 атм.  На контрольных съёмках признаков краевых диссекций, тромбоза ПКА нет. Антеградный кровоток по ПКА  чёткий,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</si>
  <si>
    <r>
      <t xml:space="preserve">1. Контроль места пункции, повязка  на руке до 12 ч. </t>
    </r>
    <r>
      <rPr>
        <b/>
        <sz val="11"/>
        <color theme="1"/>
        <rFont val="Aharoni"/>
        <charset val="177"/>
      </rPr>
      <t>2) Консилиум с участниками heart team с  решением вопроса реваскуляризации ПНА.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</si>
</sst>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sz val="11"/>
      <color theme="1"/>
      <name val="Aharoni"/>
      <charset val="177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B60" sqref="B6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44857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0.54583333333333328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0.55277777777777781</v>
      </c>
      <c r="C10" s="61"/>
      <c r="D10" s="116" t="s">
        <v>235</v>
      </c>
      <c r="E10" s="112"/>
      <c r="F10" s="112"/>
      <c r="G10" s="29" t="s">
        <v>247</v>
      </c>
      <c r="H10" s="31"/>
    </row>
    <row r="11" spans="1:8" ht="18" thickTop="1" thickBot="1">
      <c r="A11" s="106" t="s">
        <v>255</v>
      </c>
      <c r="B11" s="107" t="s">
        <v>470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30516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39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16682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465</v>
      </c>
      <c r="C16" s="18"/>
      <c r="D16" s="41"/>
      <c r="E16" s="41"/>
      <c r="F16" s="41"/>
      <c r="G16" s="159" t="s">
        <v>471</v>
      </c>
      <c r="H16" s="117">
        <v>1187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467</v>
      </c>
      <c r="C18" s="18"/>
      <c r="D18" s="33" t="s">
        <v>273</v>
      </c>
      <c r="E18" s="33"/>
      <c r="F18" s="33"/>
      <c r="G18" s="101" t="s">
        <v>252</v>
      </c>
      <c r="H18" s="102" t="s">
        <v>469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0" t="s">
        <v>461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473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474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475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9" t="s">
        <v>476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450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K9" sqref="K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279</v>
      </c>
      <c r="D8" s="219"/>
      <c r="E8" s="219"/>
      <c r="F8" s="83">
        <v>2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9"/>
      <c r="D9" s="219"/>
      <c r="E9" s="219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44857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0.55277777777777781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0.60416666666666663</v>
      </c>
      <c r="C14" s="63"/>
      <c r="D14" s="116" t="s">
        <v>235</v>
      </c>
      <c r="E14" s="112"/>
      <c r="F14" s="112"/>
      <c r="G14" s="96" t="str">
        <f>КАГ!G10</f>
        <v>Щербакова С.М.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Мокочунин А.С.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30516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39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16682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23:16</v>
      </c>
      <c r="H20" s="118">
        <f>КАГ!H16</f>
        <v>1187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локтевой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0.55583333333333329</v>
      </c>
    </row>
    <row r="23" spans="1:8" ht="14.45" customHeight="1">
      <c r="A23" s="225" t="s">
        <v>478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 t="s">
        <v>468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9" t="s">
        <v>479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477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C43" sqref="C43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44857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Мокочунин А.С.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30516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39</v>
      </c>
    </row>
    <row r="7" spans="1:4">
      <c r="A7" s="43"/>
      <c r="B7" s="18"/>
      <c r="C7" s="124" t="s">
        <v>12</v>
      </c>
      <c r="D7" s="126">
        <f>КАГ!$B$14</f>
        <v>16682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44857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1" t="s">
        <v>405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2" t="s">
        <v>466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463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388</v>
      </c>
      <c r="C16" s="168" t="s">
        <v>175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2" t="s">
        <v>377</v>
      </c>
      <c r="C17" s="168" t="s">
        <v>417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2" t="s">
        <v>398</v>
      </c>
      <c r="C18" s="168" t="s">
        <v>165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2" t="s">
        <v>398</v>
      </c>
      <c r="C19" s="168" t="s">
        <v>164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462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6" zoomScaleNormal="100" workbookViewId="0">
      <selection activeCell="A12" sqref="A1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451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4.0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NC Euphora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1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456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466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199" t="s">
        <v>452</v>
      </c>
      <c r="AM11" t="s">
        <v>378</v>
      </c>
    </row>
    <row r="12" spans="1:39">
      <c r="A12">
        <v>11</v>
      </c>
      <c r="B12" t="s">
        <v>376</v>
      </c>
      <c r="C12" t="s">
        <v>449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269</v>
      </c>
      <c r="C13" s="1" t="s">
        <v>413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</v>
      </c>
      <c r="C15" t="s">
        <v>424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389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s="1" t="s">
        <v>458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s="1" t="s">
        <v>397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460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457</v>
      </c>
    </row>
    <row r="29" spans="1:33">
      <c r="A29">
        <v>28</v>
      </c>
      <c r="B29" t="s">
        <v>3</v>
      </c>
      <c r="C29" t="s">
        <v>464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454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418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429</v>
      </c>
    </row>
    <row r="33" spans="1:33">
      <c r="A33">
        <v>32</v>
      </c>
      <c r="B33" t="s">
        <v>6</v>
      </c>
      <c r="C33" s="196" t="s">
        <v>428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6" t="s">
        <v>427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1</v>
      </c>
      <c r="K35" s="142">
        <f>IF(ISNUMBER(SEARCH('Карта учёта'!$B$19,Расходка[Наименование расходного материала])),MAX($K$1:K34)+1,0)</f>
        <v>1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453</v>
      </c>
    </row>
    <row r="36" spans="1:33">
      <c r="A36">
        <v>35</v>
      </c>
      <c r="B36" t="s">
        <v>6</v>
      </c>
      <c r="C36" t="s">
        <v>455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8" t="s">
        <v>443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432</v>
      </c>
    </row>
    <row r="39" spans="1:33">
      <c r="A39">
        <v>38</v>
      </c>
      <c r="B39" t="s">
        <v>123</v>
      </c>
      <c r="C39" s="1" t="s">
        <v>425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444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433</v>
      </c>
    </row>
    <row r="41" spans="1:33">
      <c r="A41">
        <v>40</v>
      </c>
      <c r="B41" t="s">
        <v>4</v>
      </c>
      <c r="C41" t="s">
        <v>445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400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401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419</v>
      </c>
    </row>
    <row r="44" spans="1:33">
      <c r="A44">
        <v>43</v>
      </c>
      <c r="B44" t="s">
        <v>4</v>
      </c>
      <c r="C44" t="s">
        <v>402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420</v>
      </c>
    </row>
    <row r="45" spans="1:33">
      <c r="A45">
        <v>44</v>
      </c>
      <c r="B45" t="s">
        <v>4</v>
      </c>
      <c r="C45" t="s">
        <v>403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421</v>
      </c>
    </row>
    <row r="46" spans="1:33">
      <c r="A46">
        <v>45</v>
      </c>
      <c r="B46" t="s">
        <v>4</v>
      </c>
      <c r="C46" t="s">
        <v>409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435</v>
      </c>
    </row>
    <row r="47" spans="1:33">
      <c r="A47">
        <v>46</v>
      </c>
      <c r="B47" t="s">
        <v>4</v>
      </c>
      <c r="C47" t="s">
        <v>404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422</v>
      </c>
    </row>
    <row r="48" spans="1:33">
      <c r="A48">
        <v>47</v>
      </c>
      <c r="B48" t="s">
        <v>4</v>
      </c>
      <c r="C48" t="s">
        <v>405</v>
      </c>
      <c r="E48" s="142">
        <f>IF(ISNUMBER(SEARCH('Карта учёта'!$B$13,Расходка[[#This Row],[Наименование расходного материала]])),MAX($E$1:E47)+1,0)</f>
        <v>1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436</v>
      </c>
    </row>
    <row r="49" spans="1:33">
      <c r="A49">
        <v>48</v>
      </c>
      <c r="B49" t="s">
        <v>4</v>
      </c>
      <c r="C49" t="s">
        <v>416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415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406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442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441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446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423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2022-10-23T12:25:10Z</cp:lastPrinted>
  <dcterms:created xsi:type="dcterms:W3CDTF">2015-06-05T18:19:34Z</dcterms:created>
  <dcterms:modified xsi:type="dcterms:W3CDTF">2022-10-23T12:25:12Z</dcterms:modified>
</cp:coreProperties>
</file>