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28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0" i="1" l="1"/>
  <c r="J51" i="1" s="1"/>
  <c r="W49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2" i="1" l="1"/>
  <c r="W56" i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5" i="1" l="1"/>
  <c r="V50" i="1"/>
  <c r="V48" i="1"/>
  <c r="V54" i="1"/>
  <c r="V44" i="1"/>
  <c r="V43" i="1"/>
  <c r="V49" i="1"/>
  <c r="V56" i="1"/>
  <c r="V46" i="1"/>
  <c r="V51" i="1"/>
  <c r="V52" i="1"/>
  <c r="V40" i="1"/>
  <c r="V45" i="1"/>
  <c r="V42" i="1"/>
  <c r="V57" i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57" i="1" s="1"/>
  <c r="U52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42" i="1" l="1"/>
  <c r="U45" i="1"/>
  <c r="U47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AB17" i="1"/>
  <c r="O34" i="1"/>
  <c r="N36" i="1" l="1"/>
  <c r="N37" i="1" s="1"/>
  <c r="N38" i="1" s="1"/>
  <c r="N39" i="1" s="1"/>
  <c r="N40" i="1" s="1"/>
  <c r="N41" i="1" s="1"/>
  <c r="N42" i="1" s="1"/>
  <c r="K49" i="1"/>
  <c r="K50" i="1" s="1"/>
  <c r="G49" i="1"/>
  <c r="O35" i="1"/>
  <c r="P35" i="1"/>
  <c r="Q38" i="1"/>
  <c r="X2" i="1"/>
  <c r="N43" i="1"/>
  <c r="AA40" i="1"/>
  <c r="AB32" i="1"/>
  <c r="AA38" i="1"/>
  <c r="AA32" i="1"/>
  <c r="AC32" i="1"/>
  <c r="E32" i="1"/>
  <c r="E33" i="1" s="1"/>
  <c r="E34" i="1" s="1"/>
  <c r="L37" i="1"/>
  <c r="AA37" i="1"/>
  <c r="AA16" i="1"/>
  <c r="AC16" i="1"/>
  <c r="AB16" i="1"/>
  <c r="M36" i="1"/>
  <c r="AA36" i="1"/>
  <c r="AB34" i="1"/>
  <c r="AB22" i="1"/>
  <c r="AA34" i="1"/>
  <c r="AA22" i="1"/>
  <c r="AC34" i="1"/>
  <c r="AC22" i="1"/>
  <c r="AA39" i="1" l="1"/>
  <c r="AA41" i="1"/>
  <c r="AA42" i="1"/>
  <c r="P36" i="1"/>
  <c r="O36" i="1"/>
  <c r="K51" i="1"/>
  <c r="X53" i="1" s="1"/>
  <c r="G50" i="1"/>
  <c r="X54" i="1"/>
  <c r="AD38" i="1"/>
  <c r="Q39" i="1"/>
  <c r="AA43" i="1"/>
  <c r="N44" i="1"/>
  <c r="AA33" i="1"/>
  <c r="L38" i="1"/>
  <c r="L39" i="1" s="1"/>
  <c r="AC33" i="1"/>
  <c r="AB33" i="1"/>
  <c r="E35" i="1"/>
  <c r="E36" i="1" s="1"/>
  <c r="M37" i="1"/>
  <c r="X50" i="1" l="1"/>
  <c r="O37" i="1"/>
  <c r="AB37" i="1"/>
  <c r="P37" i="1"/>
  <c r="AC37" i="1"/>
  <c r="AC36" i="1"/>
  <c r="AB36" i="1"/>
  <c r="X49" i="1"/>
  <c r="X57" i="1"/>
  <c r="X58" i="1"/>
  <c r="X48" i="1"/>
  <c r="X47" i="1"/>
  <c r="X43" i="1"/>
  <c r="X44" i="1"/>
  <c r="X42" i="1"/>
  <c r="X45" i="1"/>
  <c r="X40" i="1"/>
  <c r="X39" i="1"/>
  <c r="X41" i="1"/>
  <c r="X46" i="1"/>
  <c r="G51" i="1"/>
  <c r="T58" i="1" s="1"/>
  <c r="T49" i="1"/>
  <c r="T44" i="1"/>
  <c r="T48" i="1"/>
  <c r="T43" i="1"/>
  <c r="T42" i="1"/>
  <c r="X55" i="1"/>
  <c r="X51" i="1"/>
  <c r="T50" i="1"/>
  <c r="X56" i="1"/>
  <c r="X52" i="1"/>
  <c r="T51" i="1"/>
  <c r="T52" i="1"/>
  <c r="T54" i="1"/>
  <c r="AD39" i="1"/>
  <c r="AA35" i="1"/>
  <c r="AC35" i="1"/>
  <c r="AC23" i="1"/>
  <c r="Q40" i="1"/>
  <c r="AB20" i="1"/>
  <c r="N45" i="1"/>
  <c r="N46" i="1" s="1"/>
  <c r="N47" i="1" s="1"/>
  <c r="AA47" i="1" s="1"/>
  <c r="AA20" i="1"/>
  <c r="AC20" i="1"/>
  <c r="AA44" i="1"/>
  <c r="L40" i="1"/>
  <c r="E37" i="1"/>
  <c r="E38" i="1" s="1"/>
  <c r="E39" i="1" s="1"/>
  <c r="E40" i="1" s="1"/>
  <c r="E41" i="1" s="1"/>
  <c r="M38" i="1"/>
  <c r="M39" i="1" s="1"/>
  <c r="M40" i="1" s="1"/>
  <c r="T55" i="1" l="1"/>
  <c r="T53" i="1"/>
  <c r="T57" i="1"/>
  <c r="T56" i="1"/>
  <c r="T45" i="1"/>
  <c r="T40" i="1"/>
  <c r="T46" i="1"/>
  <c r="T41" i="1"/>
  <c r="T39" i="1"/>
  <c r="P38" i="1"/>
  <c r="O38" i="1"/>
  <c r="T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N48" i="1"/>
  <c r="AA48" i="1"/>
  <c r="M41" i="1"/>
  <c r="L41" i="1"/>
  <c r="O39" i="1" l="1"/>
  <c r="AB39" i="1" s="1"/>
  <c r="AB38" i="1"/>
  <c r="P39" i="1"/>
  <c r="AC39" i="1" s="1"/>
  <c r="AC38" i="1"/>
  <c r="R2" i="1"/>
  <c r="R57" i="1"/>
  <c r="R58" i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0" i="1"/>
  <c r="AA49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P40" i="1" l="1"/>
  <c r="O40" i="1"/>
  <c r="N51" i="1"/>
  <c r="AA58" i="1" s="1"/>
  <c r="Q44" i="1"/>
  <c r="AA56" i="1"/>
  <c r="AA10" i="1"/>
  <c r="AA9" i="1"/>
  <c r="AA27" i="1"/>
  <c r="AA11" i="1"/>
  <c r="AA24" i="1"/>
  <c r="AA8" i="1"/>
  <c r="AA12" i="1"/>
  <c r="AA28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A55" i="1" l="1"/>
  <c r="AA57" i="1"/>
  <c r="O41" i="1"/>
  <c r="AB40" i="1"/>
  <c r="AB41" i="1"/>
  <c r="P41" i="1"/>
  <c r="AC40" i="1"/>
  <c r="AA54" i="1"/>
  <c r="AA52" i="1"/>
  <c r="AA51" i="1"/>
  <c r="AA53" i="1"/>
  <c r="Q45" i="1"/>
  <c r="Q46" i="1" s="1"/>
  <c r="Q47" i="1" s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C41" i="1" l="1"/>
  <c r="O42" i="1"/>
  <c r="O43" i="1"/>
  <c r="O44" i="1" s="1"/>
  <c r="AB43" i="1"/>
  <c r="P42" i="1"/>
  <c r="Q48" i="1"/>
  <c r="Q49" i="1" s="1"/>
  <c r="Q50" i="1" s="1"/>
  <c r="Q51" i="1" s="1"/>
  <c r="AD58" i="1" s="1"/>
  <c r="AD50" i="1"/>
  <c r="AD42" i="1"/>
  <c r="AD41" i="1"/>
  <c r="AD40" i="1"/>
  <c r="AD43" i="1"/>
  <c r="AD45" i="1"/>
  <c r="AD46" i="1"/>
  <c r="AD44" i="1"/>
  <c r="AD47" i="1"/>
  <c r="AD48" i="1"/>
  <c r="AD49" i="1"/>
  <c r="AD51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7" i="1" l="1"/>
  <c r="P44" i="1"/>
  <c r="P45" i="1" s="1"/>
  <c r="O47" i="1"/>
  <c r="AB47" i="1" s="1"/>
  <c r="AB42" i="1"/>
  <c r="AB44" i="1"/>
  <c r="O45" i="1"/>
  <c r="O46" i="1" s="1"/>
  <c r="AB46" i="1" s="1"/>
  <c r="P43" i="1"/>
  <c r="AC42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P46" i="1" l="1"/>
  <c r="P47" i="1" s="1"/>
  <c r="AC45" i="1"/>
  <c r="AC47" i="1"/>
  <c r="AC43" i="1"/>
  <c r="O48" i="1"/>
  <c r="AB45" i="1"/>
  <c r="O49" i="1"/>
  <c r="AC46" i="1"/>
  <c r="P48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P49" i="1" l="1"/>
  <c r="O50" i="1"/>
  <c r="AB48" i="1"/>
  <c r="AB49" i="1"/>
  <c r="AC48" i="1"/>
  <c r="Z45" i="1"/>
  <c r="M51" i="1"/>
  <c r="Z58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Z56" i="1"/>
  <c r="Z28" i="1"/>
  <c r="Z52" i="1"/>
  <c r="Z51" i="1"/>
  <c r="Z54" i="1"/>
  <c r="Z55" i="1"/>
  <c r="O51" i="1" l="1"/>
  <c r="AB58" i="1" s="1"/>
  <c r="AB55" i="1"/>
  <c r="AB56" i="1"/>
  <c r="AB52" i="1"/>
  <c r="AB57" i="1"/>
  <c r="AB50" i="1"/>
  <c r="AB51" i="1"/>
  <c r="P50" i="1"/>
  <c r="AB53" i="1"/>
  <c r="L51" i="1"/>
  <c r="Y58" i="1" s="1"/>
  <c r="Y13" i="1"/>
  <c r="Y4" i="1"/>
  <c r="Y20" i="1"/>
  <c r="Y37" i="1"/>
  <c r="Y23" i="1"/>
  <c r="Y14" i="1"/>
  <c r="Y34" i="1"/>
  <c r="Y45" i="1"/>
  <c r="Y48" i="1"/>
  <c r="Y32" i="1"/>
  <c r="Y25" i="1"/>
  <c r="Y19" i="1"/>
  <c r="Y8" i="1"/>
  <c r="Y35" i="1"/>
  <c r="Y47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1" i="1"/>
  <c r="Y55" i="1"/>
  <c r="AB54" i="1" l="1"/>
  <c r="AC52" i="1"/>
  <c r="P51" i="1"/>
  <c r="Y54" i="1"/>
  <c r="Y53" i="1"/>
  <c r="Y56" i="1"/>
  <c r="Y38" i="1"/>
  <c r="Y39" i="1"/>
  <c r="Y46" i="1"/>
  <c r="Y16" i="1"/>
  <c r="Y22" i="1"/>
  <c r="Y15" i="1"/>
  <c r="Y17" i="1"/>
  <c r="Y57" i="1"/>
  <c r="Y26" i="1"/>
  <c r="Y18" i="1"/>
  <c r="Y7" i="1"/>
  <c r="Y49" i="1"/>
  <c r="Y43" i="1"/>
  <c r="Y27" i="1"/>
  <c r="Y3" i="1"/>
  <c r="Y24" i="1"/>
  <c r="Y41" i="1"/>
  <c r="Y28" i="1"/>
  <c r="AC44" i="1" l="1"/>
  <c r="AC58" i="1"/>
  <c r="AC50" i="1"/>
  <c r="AC49" i="1"/>
  <c r="AC57" i="1"/>
  <c r="AC51" i="1"/>
  <c r="AC53" i="1"/>
  <c r="AC56" i="1"/>
  <c r="AC54" i="1"/>
  <c r="AC5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<sst xmlns="http://schemas.openxmlformats.org/spreadsheetml/2006/main" count="768" uniqueCount="481">
  <si>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</si>
  <si>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</si>
  <si>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</si>
  <si>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</si>
  <si>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</si>
  <si>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</si>
  <si>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</si>
  <si>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</si>
  <si>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</si>
  <si>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</si>
  <si>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</si>
  <si>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</si>
  <si>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</si>
  <si>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</si>
  <si>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</si>
  <si>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</si>
  <si>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</si>
  <si>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</si>
  <si>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</si>
  <si>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</si>
  <si>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</si>
  <si>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</si>
  <si>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</si>
  <si>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</si>
  <si>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</si>
  <si>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</si>
  <si>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</si>
  <si>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</si>
  <si>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</si>
  <si>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</si>
  <si>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</si>
  <si>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</si>
  <si>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</si>
  <si>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</si>
  <si>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</si>
  <si>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</si>
  <si>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</si>
  <si>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</si>
  <si>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</si>
  <si>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</si>
  <si>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</si>
  <si>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</si>
  <si>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</si>
  <si>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</si>
  <si>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</si>
  <si>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</si>
  <si>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</si>
  <si>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</si>
  <si>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</si>
  <si>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</si>
  <si>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</si>
  <si>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</si>
  <si>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</si>
  <si>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</si>
  <si>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</si>
  <si>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</si>
  <si>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</si>
  <si>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</si>
  <si>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</si>
  <si>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</si>
  <si>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</si>
  <si>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</si>
  <si>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</si>
  <si>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</si>
  <si>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</si>
  <si>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</si>
  <si>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</si>
  <si>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</si>
  <si>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</si>
  <si>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</si>
  <si>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</si>
  <si>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</si>
  <si>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</si>
  <si>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</si>
  <si>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</si>
  <si>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</si>
  <si>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</si>
  <si>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</si>
  <si>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</si>
  <si>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</si>
  <si>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</si>
  <si>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</si>
  <si>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</si>
  <si>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</si>
  <si>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</si>
  <si>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</si>
  <si>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</si>
  <si>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</si>
  <si>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</si>
  <si>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</si>
  <si>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</si>
  <si>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</si>
  <si>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</si>
  <si>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</si>
  <si>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</si>
  <si>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</si>
  <si>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</si>
  <si>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</si>
  <si>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</si>
  <si>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</si>
  <si>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</si>
  <si>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</si>
  <si>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</si>
  <si>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</si>
  <si>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</si>
  <si>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</si>
  <si>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</si>
  <si>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</si>
  <si>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</si>
  <si>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</si>
  <si>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</si>
  <si>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</si>
  <si>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</si>
  <si>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</si>
  <si>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</si>
  <si>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</si>
  <si>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</si>
  <si>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</si>
  <si>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</si>
  <si>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</si>
  <si>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</si>
  <si>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</si>
  <si>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</si>
  <si>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</si>
  <si>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</si>
  <si>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</si>
  <si>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</si>
  <si>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</si>
  <si>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</si>
  <si>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</si>
  <si>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</si>
  <si>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</si>
  <si>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</si>
  <si>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</si>
  <si>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</si>
  <si>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</si>
  <si>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</si>
  <si>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</si>
  <si>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</si>
  <si>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</si>
  <si>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</si>
  <si>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</si>
  <si>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</si>
  <si>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</si>
  <si>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</si>
  <si>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</si>
  <si>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</si>
  <si>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</si>
  <si>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</si>
  <si>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</si>
  <si>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</si>
  <si>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</si>
  <si>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</si>
  <si>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</si>
  <si>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</si>
  <si>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</si>
  <si>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</si>
  <si>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</si>
  <si>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</si>
  <si>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</si>
  <si>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</si>
  <si>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</si>
  <si>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</si>
  <si>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</si>
  <si>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</si>
  <si>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</si>
  <si>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</si>
  <si>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</si>
  <si>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</si>
  <si>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</si>
  <si>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</si>
  <si>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</si>
  <si>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</si>
  <si>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</si>
  <si>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</si>
  <si>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</si>
  <si>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</si>
  <si>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</si>
  <si>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</si>
  <si>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</si>
  <si>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</si>
  <si>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</si>
  <si>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</si>
  <si>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</si>
  <si>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</si>
  <si>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</si>
  <si>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</si>
  <si>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</si>
  <si>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</si>
  <si>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</si>
  <si>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</si>
  <si>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</si>
  <si>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</si>
  <si>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</si>
  <si>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</si>
  <si>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</si>
  <si>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</si>
  <si>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</si>
  <si>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</si>
  <si>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</si>
  <si>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</si>
  <si>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</si>
  <si>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</si>
  <si>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</si>
  <si>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</si>
  <si>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</si>
  <si>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</si>
  <si>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</si>
  <si>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</si>
  <si>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</si>
  <si>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</si>
  <si>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</si>
  <si>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</si>
  <si>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</si>
  <si>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</si>
  <si>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</si>
  <si>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</si>
  <si>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</si>
  <si>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</si>
  <si>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</si>
  <si>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</si>
  <si>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</si>
  <si>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</si>
  <si>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</si>
  <si>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</si>
  <si>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</si>
  <si>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</si>
  <si>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</si>
  <si>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</si>
  <si>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</si>
  <si>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</si>
  <si>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</si>
  <si>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</si>
  <si>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</si>
  <si>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</si>
  <si>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</si>
  <si>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</si>
  <si>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</si>
  <si>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</si>
  <si>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</si>
  <si>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</si>
  <si>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</si>
  <si>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</si>
  <si>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</si>
  <si>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</si>
  <si>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</si>
  <si>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</si>
  <si>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</si>
  <si>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</si>
  <si>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</si>
  <si>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</si>
  <si>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</si>
  <si>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</si>
  <si>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</si>
  <si>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</si>
  <si>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</si>
  <si>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</si>
  <si>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</si>
  <si>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</si>
  <si>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</si>
  <si>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</si>
  <si>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</si>
  <si>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</si>
  <si>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</si>
  <si>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</si>
  <si>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</si>
  <si>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</si>
  <si>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</si>
  <si>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</si>
  <si>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</si>
  <si>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</si>
  <si>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</si>
  <si>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</si>
  <si>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</si>
  <si>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</si>
  <si>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</si>
  <si>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</si>
  <si>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</si>
  <si>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</si>
  <si>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</si>
  <si>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</si>
  <si>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</si>
  <si>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</si>
  <si>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</si>
  <si>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</si>
  <si>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</si>
  <si>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</si>
  <si>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</si>
  <si>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</si>
  <si>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</si>
  <si>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</si>
  <si>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</si>
  <si>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</si>
  <si>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</si>
  <si>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</si>
  <si>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</si>
  <si>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</si>
  <si>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</si>
  <si>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</si>
  <si>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</si>
  <si>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</si>
  <si>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</si>
  <si>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</si>
  <si>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</si>
  <si>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</si>
  <si>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</si>
  <si>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</si>
  <si>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</si>
  <si>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</si>
  <si>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</si>
  <si>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</si>
  <si>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</si>
  <si>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</si>
  <si>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</si>
  <si>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</si>
  <si>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</si>
  <si>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</si>
  <si>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</si>
  <si>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</si>
  <si>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</si>
  <si>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</si>
  <si>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</si>
  <si>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</si>
  <si>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</si>
  <si>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</si>
  <si>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</si>
  <si>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</si>
  <si>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</si>
  <si>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</si>
  <si>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</si>
  <si>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</si>
  <si>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</si>
  <si>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</si>
  <si>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</si>
  <si>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</si>
  <si>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</si>
  <si>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</si>
  <si>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</si>
  <si>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</si>
  <si>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</si>
  <si>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</si>
  <si>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</si>
  <si>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</si>
  <si>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</si>
  <si>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</si>
  <si>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</si>
  <si>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</si>
  <si>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</si>
  <si>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</si>
  <si>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</si>
  <si>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</si>
  <si>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</si>
  <si>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</si>
  <si>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</si>
  <si>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</si>
  <si>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</si>
  <si>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</si>
  <si>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</si>
  <si>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</si>
  <si>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</si>
  <si>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</si>
  <si>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</si>
  <si>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</si>
  <si>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</si>
  <si>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</si>
  <si>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</si>
  <si>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</si>
  <si>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</si>
  <si>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</si>
  <si>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</si>
  <si>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</si>
  <si>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</si>
  <si>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</si>
  <si>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</si>
  <si>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</si>
  <si>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</si>
  <si>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</si>
  <si>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</si>
  <si>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</si>
  <si>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</si>
  <si>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</si>
  <si>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</si>
  <si>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</si>
  <si>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</si>
  <si>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</si>
  <si>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</si>
  <si>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</si>
  <si>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</si>
  <si>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</si>
  <si>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</si>
  <si>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</si>
  <si>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</si>
  <si>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</si>
  <si>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</si>
  <si>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</si>
  <si>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</si>
  <si>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</si>
  <si>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</si>
  <si>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</si>
  <si>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</si>
  <si>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</si>
  <si>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</si>
  <si>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</si>
  <si>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</si>
  <si>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</si>
  <si>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</si>
  <si>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</si>
  <si>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</si>
  <si>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</si>
  <si>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</si>
  <si>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</si>
  <si>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</si>
  <si>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</si>
  <si>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</si>
  <si>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</si>
  <si>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</si>
  <si>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</si>
  <si>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</si>
  <si>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</si>
  <si>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</si>
  <si>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</si>
  <si>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</si>
  <si>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</si>
  <si>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</si>
  <si>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</si>
  <si>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</si>
  <si>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</si>
  <si>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</si>
  <si>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</si>
  <si>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</si>
  <si>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</si>
  <si>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</si>
  <si>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</si>
  <si>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</si>
  <si>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</si>
  <si>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</si>
  <si>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</si>
  <si>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</si>
  <si>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</si>
  <si>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</si>
  <si>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</si>
  <si>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</si>
  <si>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</si>
  <si>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</si>
  <si>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</si>
  <si>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</si>
  <si>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</si>
  <si>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</si>
  <si>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</si>
  <si>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</si>
  <si>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</si>
  <si>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</si>
  <si>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</si>
  <si>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</si>
  <si>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</si>
  <si>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</si>
  <si>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</si>
  <si>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</si>
  <si>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</si>
  <si>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</si>
  <si>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</si>
  <si>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</si>
  <si>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</si>
  <si>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</si>
  <si>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</si>
  <si>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</si>
  <si>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Старшая мед.сетра: О.Н. Черткова</t>
  </si>
  <si>
    <t>ПНА-ДВ</t>
  </si>
  <si>
    <t>DES</t>
  </si>
  <si>
    <t>Абашидзе С.В.</t>
  </si>
  <si>
    <t>16:54</t>
  </si>
  <si>
    <t>лучевой</t>
  </si>
  <si>
    <t>Извлечён</t>
  </si>
  <si>
    <t>250 ml</t>
  </si>
  <si>
    <t>проходим, контуры ровные.</t>
  </si>
  <si>
    <t>проходим, контуры ровные. Антеградный кровоток TIMI III.</t>
  </si>
  <si>
    <t>неровности контуров пркосимального сегмента. Антеградный кровоток TIMI III.</t>
  </si>
  <si>
    <t>С учётом клинических данных совместно с деж.кардиологом Карян Б.Г принято решение о экстренной реваскуляризации бассейна ПНА.</t>
  </si>
  <si>
    <r>
      <t>тотальная тромботическая окклюзия на уровне проксимального сегмента, TTG3, стеноз среднего сегмента 30%. Стеноз устья ДВ 80%(д.до 2.25 мм).</t>
    </r>
    <r>
      <rPr>
        <i/>
        <sz val="9"/>
        <color theme="1"/>
        <rFont val="Calibri"/>
        <family val="2"/>
        <charset val="204"/>
        <scheme val="minor"/>
      </rPr>
      <t xml:space="preserve">  Антеградный кровоток по ПНА TIMI 0, по ДВ TIMI II. Межсистемные коллатерали из ПКА с ретроградным контрастированием дистального сегмента ПНА.</t>
    </r>
  </si>
  <si>
    <t>1) Строгий контроль места пункции, повязку снять через 6ч.</t>
  </si>
  <si>
    <r>
      <t>Устье ствола ЛКА катетеризировано проводниковым катетером Launcher EBU 3,5 6Fr. Коронарный проводники Whisper MS заведены в дистальный сегмент ПНА и ДВ. Аспирационным катетером Hunter 6F аспирирован тромб 2х4 мм, артерия реканализована.</t>
    </r>
    <r>
      <rPr>
        <i/>
        <sz val="11"/>
        <color theme="1"/>
        <rFont val="Times New Roman"/>
        <family val="1"/>
        <charset val="204"/>
      </rPr>
      <t xml:space="preserve"> С учётом повторного интраоперационного тромбирования ПНА принято решение в пользу ведения блокаторов IIb/IIIa рецепторов тромбоцитов для оказания неотложной медицинской помощи.</t>
    </r>
    <r>
      <rPr>
        <sz val="11"/>
        <color theme="1"/>
        <rFont val="Times New Roman"/>
        <family val="1"/>
        <charset val="204"/>
      </rPr>
      <t xml:space="preserve">  В зону проксимального сегмента ПНА имплантирован DES, Resolute Integtity 3.0-22, давлением 20 атм. Постдилатация и оптимизация стента БК NC Euphora 3.5-8, давлением до 20 атм. Дилатация ячейки стента и устья ДВ БК Sprinter Legend 2.0-15, давленим  до 14 атм.  На контрольных съёмках признаков краевых диссекций, тромбоза по  ДВ и ПНА нет. Антеградный кровоток по ДВ и ПНА восстановлен,  чёткий, TIMI III, остаточный стеноз устья ДВ 70%.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</si>
</sst>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59" fillId="0" borderId="5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20">
  <autoFilter ref="I7:I20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K21" sqref="K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276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44863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0.1111111111111111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0.11458333333333333</v>
      </c>
      <c r="C10" s="61"/>
      <c r="D10" s="116" t="s">
        <v>235</v>
      </c>
      <c r="E10" s="112"/>
      <c r="F10" s="112"/>
      <c r="G10" s="29" t="s">
        <v>209</v>
      </c>
      <c r="H10" s="31"/>
    </row>
    <row r="11" spans="1:8" ht="18" thickTop="1" thickBot="1">
      <c r="A11" s="106" t="s">
        <v>255</v>
      </c>
      <c r="B11" s="107" t="s">
        <v>469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24232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56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17074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462</v>
      </c>
      <c r="C16" s="18"/>
      <c r="D16" s="41"/>
      <c r="E16" s="41"/>
      <c r="F16" s="41"/>
      <c r="G16" s="159" t="s">
        <v>470</v>
      </c>
      <c r="H16" s="117">
        <v>1494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464</v>
      </c>
      <c r="C18" s="18"/>
      <c r="D18" s="33" t="s">
        <v>273</v>
      </c>
      <c r="E18" s="33"/>
      <c r="F18" s="33"/>
      <c r="G18" s="101" t="s">
        <v>252</v>
      </c>
      <c r="H18" s="102" t="s">
        <v>471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9" t="s">
        <v>474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334</v>
      </c>
      <c r="B22" s="212" t="s">
        <v>478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475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476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477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274</v>
      </c>
    </row>
    <row r="51" spans="1:13">
      <c r="A51" s="70" t="s">
        <v>262</v>
      </c>
      <c r="B51" s="71" t="s">
        <v>448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472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I29" sqref="I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436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284</v>
      </c>
      <c r="D8" s="219"/>
      <c r="E8" s="219"/>
      <c r="F8" s="83">
        <v>1</v>
      </c>
      <c r="G8" s="145" t="s">
        <v>468</v>
      </c>
      <c r="H8" s="196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44863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0.11458333333333333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0.17361111111111113</v>
      </c>
      <c r="C14" s="63"/>
      <c r="D14" s="116" t="s">
        <v>235</v>
      </c>
      <c r="E14" s="112"/>
      <c r="F14" s="112"/>
      <c r="G14" s="96" t="str">
        <f>КАГ!G10</f>
        <v>Гайчук В.В.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9" t="str">
        <f>КАГ!B11</f>
        <v>Абашидзе С.В.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24232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56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17074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16:54</v>
      </c>
      <c r="H20" s="118">
        <f>КАГ!H16</f>
        <v>1494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0.1211111111111111</v>
      </c>
    </row>
    <row r="23" spans="1:8" ht="14.45" customHeight="1">
      <c r="A23" s="225" t="s">
        <v>480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 t="s">
        <v>465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 t="s">
        <v>479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473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472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5" sqref="H15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44863</v>
      </c>
      <c r="C2" s="188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2" t="s">
        <v>258</v>
      </c>
      <c r="B4" s="183" t="s">
        <v>133</v>
      </c>
      <c r="C4" s="184" t="s">
        <v>15</v>
      </c>
      <c r="D4" s="185" t="str">
        <f>КАГ!$B$11</f>
        <v>Абашидзе С.В.</v>
      </c>
    </row>
    <row r="5" spans="1:4" ht="15.75" thickTop="1">
      <c r="A5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5" t="str">
        <f>IF(ISBLANK(КАГ!A6),"",КАГ!A6)</f>
        <v>КОРОНАРОГРАФИЯ</v>
      </c>
      <c r="C5" s="163" t="s">
        <v>8</v>
      </c>
      <c r="D5" s="125">
        <f>КАГ!$B$12</f>
        <v>24232</v>
      </c>
    </row>
    <row r="6" spans="1:4" ht="45">
      <c r="A6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6" t="str">
        <f>ЧКВ!A6</f>
        <v>Транслюминальная баллонная ангиопластика и стентирование коронарных артерий. Тромбаспирация.</v>
      </c>
      <c r="C6" s="163" t="s">
        <v>10</v>
      </c>
      <c r="D6" s="126">
        <f>DATEDIF(D5,D10,"y")</f>
        <v>56</v>
      </c>
    </row>
    <row r="7" spans="1:4">
      <c r="A7" s="43"/>
      <c r="B7" s="18"/>
      <c r="C7" s="124" t="s">
        <v>12</v>
      </c>
      <c r="D7" s="126">
        <f>КАГ!$B$14</f>
        <v>17074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6" t="s">
        <v>13</v>
      </c>
      <c r="D10" s="187">
        <f>КАГ!$B$8</f>
        <v>44863</v>
      </c>
    </row>
    <row r="11" spans="1:4">
      <c r="A11" s="32"/>
      <c r="B11" s="136"/>
      <c r="C11" s="136"/>
      <c r="D11" s="137"/>
    </row>
    <row r="12" spans="1:4" ht="18.75" customHeight="1">
      <c r="A12" s="170" t="s">
        <v>408</v>
      </c>
      <c r="B12" s="171" t="s">
        <v>0</v>
      </c>
      <c r="C12" s="171" t="s">
        <v>14</v>
      </c>
      <c r="D12" s="172" t="s">
        <v>128</v>
      </c>
    </row>
    <row r="13" spans="1:4" ht="27.75" customHeight="1">
      <c r="A13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0" t="s">
        <v>398</v>
      </c>
      <c r="C13" s="169"/>
      <c r="D13" s="174">
        <v>1</v>
      </c>
    </row>
    <row r="14" spans="1:4" ht="27.75" customHeight="1">
      <c r="A14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1" t="s">
        <v>463</v>
      </c>
      <c r="C14" s="167"/>
      <c r="D14" s="174">
        <v>1</v>
      </c>
    </row>
    <row r="15" spans="1:4" ht="27.75" customHeight="1">
      <c r="A15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1" t="s">
        <v>460</v>
      </c>
      <c r="C15" s="167"/>
      <c r="D15" s="174">
        <v>2</v>
      </c>
    </row>
    <row r="16" spans="1:4" ht="27.75" customHeight="1">
      <c r="A16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91" t="s">
        <v>379</v>
      </c>
      <c r="C16" s="167"/>
      <c r="D16" s="174">
        <v>1</v>
      </c>
    </row>
    <row r="17" spans="1:4" ht="27.75" customHeight="1">
      <c r="A17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1" t="s">
        <v>396</v>
      </c>
      <c r="C17" s="167" t="s">
        <v>170</v>
      </c>
      <c r="D17" s="174">
        <v>1</v>
      </c>
    </row>
    <row r="18" spans="1:4" ht="27.75" customHeight="1">
      <c r="A18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1" t="s">
        <v>377</v>
      </c>
      <c r="C18" s="167" t="s">
        <v>110</v>
      </c>
      <c r="D18" s="174">
        <v>1</v>
      </c>
    </row>
    <row r="19" spans="1:4" ht="27.75" customHeight="1">
      <c r="A19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91" t="s">
        <v>386</v>
      </c>
      <c r="C19" s="167" t="s">
        <v>104</v>
      </c>
      <c r="D19" s="174">
        <v>1</v>
      </c>
    </row>
    <row r="20" spans="1:4" ht="27.75" customHeight="1">
      <c r="A20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2"/>
      <c r="C20" s="167"/>
      <c r="D20" s="174"/>
    </row>
    <row r="21" spans="1:4" ht="27.75" customHeight="1">
      <c r="A21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1"/>
      <c r="C21" s="167"/>
      <c r="D21" s="174"/>
    </row>
    <row r="22" spans="1:4" ht="27.75" customHeight="1">
      <c r="A22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3"/>
      <c r="C22" s="167"/>
      <c r="D22" s="176"/>
    </row>
    <row r="23" spans="1:4" ht="27.75" customHeight="1">
      <c r="A23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3"/>
      <c r="C23" s="167"/>
      <c r="D23" s="176"/>
    </row>
    <row r="24" spans="1:4" ht="27.75" customHeight="1">
      <c r="A24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3"/>
      <c r="C24" s="168"/>
      <c r="D24" s="176"/>
    </row>
    <row r="25" spans="1:4" ht="27.75" customHeight="1">
      <c r="A25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4"/>
      <c r="C25" s="180"/>
      <c r="D25" s="181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445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466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90" zoomScaleNormal="90" workbookViewId="0">
      <pane ySplit="1" topLeftCell="A2" activePane="bottomLeft" state="frozen"/>
      <selection pane="bottomLeft" activeCell="G23" sqref="G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381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437</v>
      </c>
    </row>
    <row r="5" spans="1:15" ht="30">
      <c r="A5" s="10">
        <v>4</v>
      </c>
      <c r="B5" s="2"/>
      <c r="C5" s="10" t="s">
        <v>39</v>
      </c>
      <c r="D5" s="5" t="s">
        <v>436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409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410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467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380</v>
      </c>
      <c r="G14" s="16"/>
      <c r="H14" s="16"/>
      <c r="I14" t="s">
        <v>285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286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272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287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279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288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  <c r="I20" t="s">
        <v>289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  <row r="38" spans="1:9">
      <c r="I38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6" zoomScaleNormal="100" workbookViewId="0">
      <selection activeCell="AJ25" sqref="AJ2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NC Euphora</v>
      </c>
      <c r="X2" s="139" t="str">
        <f>IFERROR(INDEX(Расходка[Наименование расходного материала],MATCH(Расходка[№],Поиск_расходки[Индекс7],0)),"")</f>
        <v>Sprinter Legend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438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385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1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386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1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198" t="s">
        <v>450</v>
      </c>
      <c r="AM11" t="s">
        <v>378</v>
      </c>
    </row>
    <row r="12" spans="1:39">
      <c r="A12">
        <v>11</v>
      </c>
      <c r="B12" t="s">
        <v>376</v>
      </c>
      <c r="C12" t="s">
        <v>447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382</v>
      </c>
    </row>
    <row r="13" spans="1:39">
      <c r="A13">
        <v>12</v>
      </c>
      <c r="B13" t="s">
        <v>269</v>
      </c>
      <c r="C13" s="1" t="s">
        <v>411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383</v>
      </c>
    </row>
    <row r="14" spans="1:39">
      <c r="A14">
        <v>13</v>
      </c>
      <c r="B14" t="s">
        <v>3</v>
      </c>
      <c r="C14" t="s">
        <v>394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384</v>
      </c>
    </row>
    <row r="15" spans="1:39">
      <c r="A15">
        <v>14</v>
      </c>
      <c r="B15" t="s">
        <v>3</v>
      </c>
      <c r="C15" t="s">
        <v>422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387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415</v>
      </c>
    </row>
    <row r="17" spans="1:33">
      <c r="A17">
        <v>16</v>
      </c>
      <c r="B17" t="s">
        <v>3</v>
      </c>
      <c r="C17" s="1" t="s">
        <v>456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412</v>
      </c>
    </row>
    <row r="18" spans="1:33">
      <c r="A18">
        <v>17</v>
      </c>
      <c r="B18" t="s">
        <v>3</v>
      </c>
      <c r="C18" s="1" t="s">
        <v>395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389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458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457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388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390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460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461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416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427</v>
      </c>
    </row>
    <row r="33" spans="1:33">
      <c r="A33">
        <v>32</v>
      </c>
      <c r="B33" t="s">
        <v>6</v>
      </c>
      <c r="C33" s="195" t="s">
        <v>426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5" t="s">
        <v>425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99" t="s">
        <v>396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451</v>
      </c>
    </row>
    <row r="36" spans="1:33">
      <c r="A36">
        <v>35</v>
      </c>
      <c r="B36" t="s">
        <v>6</v>
      </c>
      <c r="C36" t="s">
        <v>453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7" t="s">
        <v>441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430</v>
      </c>
    </row>
    <row r="39" spans="1:33">
      <c r="A39">
        <v>38</v>
      </c>
      <c r="B39" t="s">
        <v>123</v>
      </c>
      <c r="C39" s="1" t="s">
        <v>423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442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431</v>
      </c>
    </row>
    <row r="41" spans="1:33">
      <c r="A41">
        <v>40</v>
      </c>
      <c r="B41" t="s">
        <v>4</v>
      </c>
      <c r="C41" t="s">
        <v>443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398</v>
      </c>
      <c r="E42" s="142">
        <f>IF(ISNUMBER(SEARCH('Карта учёта'!$B$13,Расходка[[#This Row],[Наименование расходного материала]])),MAX($E$1:E41)+1,0)</f>
        <v>1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399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417</v>
      </c>
    </row>
    <row r="44" spans="1:33">
      <c r="A44">
        <v>43</v>
      </c>
      <c r="B44" t="s">
        <v>4</v>
      </c>
      <c r="C44" t="s">
        <v>400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418</v>
      </c>
    </row>
    <row r="45" spans="1:33">
      <c r="A45">
        <v>44</v>
      </c>
      <c r="B45" t="s">
        <v>4</v>
      </c>
      <c r="C45" t="s">
        <v>401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419</v>
      </c>
    </row>
    <row r="46" spans="1:33">
      <c r="A46">
        <v>45</v>
      </c>
      <c r="B46" t="s">
        <v>4</v>
      </c>
      <c r="C46" t="s">
        <v>407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433</v>
      </c>
    </row>
    <row r="47" spans="1:33">
      <c r="A47">
        <v>46</v>
      </c>
      <c r="B47" t="s">
        <v>4</v>
      </c>
      <c r="C47" t="s">
        <v>402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420</v>
      </c>
    </row>
    <row r="48" spans="1:33">
      <c r="A48">
        <v>47</v>
      </c>
      <c r="B48" t="s">
        <v>4</v>
      </c>
      <c r="C48" t="s">
        <v>403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434</v>
      </c>
    </row>
    <row r="49" spans="1:33">
      <c r="A49">
        <v>48</v>
      </c>
      <c r="B49" t="s">
        <v>4</v>
      </c>
      <c r="C49" t="s">
        <v>414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413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404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428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424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429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440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439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444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421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2022-10-29T01:36:34Z</cp:lastPrinted>
  <dcterms:created xsi:type="dcterms:W3CDTF">2015-06-05T18:19:34Z</dcterms:created>
  <dcterms:modified xsi:type="dcterms:W3CDTF">2022-10-29T01:36:39Z</dcterms:modified>
</cp:coreProperties>
</file>