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2\ЧКВ ОКС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X58" i="1"/>
  <c r="Y58" i="1"/>
  <c r="Z58" i="1"/>
  <c r="AA58" i="1"/>
  <c r="AB58" i="1"/>
  <c r="AC58" i="1"/>
  <c r="AD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52" i="1" l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W49" i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V42" i="1"/>
  <c r="V49" i="1"/>
  <c r="V45" i="1"/>
  <c r="V48" i="1"/>
  <c r="V40" i="1"/>
  <c r="V43" i="1"/>
  <c r="V50" i="1"/>
  <c r="V44" i="1"/>
  <c r="V46" i="1"/>
  <c r="V55" i="1"/>
  <c r="V54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N29" i="1"/>
  <c r="P29" i="1"/>
  <c r="O29" i="1"/>
  <c r="V56" i="1" l="1"/>
  <c r="V51" i="1"/>
  <c r="V52" i="1"/>
  <c r="V57" i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57" i="1" s="1"/>
  <c r="U52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42" i="1" l="1"/>
  <c r="U45" i="1"/>
  <c r="U47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X42" i="1" l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X45" i="1"/>
  <c r="X48" i="1"/>
  <c r="X40" i="1"/>
  <c r="X47" i="1"/>
  <c r="X39" i="1"/>
  <c r="X2" i="1"/>
  <c r="X41" i="1"/>
  <c r="X43" i="1"/>
  <c r="X46" i="1"/>
  <c r="X44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X57" i="1" s="1"/>
  <c r="G50" i="1"/>
  <c r="X54" i="1"/>
  <c r="X53" i="1"/>
  <c r="X50" i="1"/>
  <c r="X49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G51" i="1" l="1"/>
  <c r="T58" i="1" s="1"/>
  <c r="T43" i="1"/>
  <c r="X55" i="1"/>
  <c r="X51" i="1"/>
  <c r="X56" i="1"/>
  <c r="X52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T51" i="1" l="1"/>
  <c r="T44" i="1"/>
  <c r="T54" i="1"/>
  <c r="T42" i="1"/>
  <c r="T48" i="1"/>
  <c r="T49" i="1"/>
  <c r="T52" i="1"/>
  <c r="T50" i="1"/>
  <c r="T45" i="1"/>
  <c r="T40" i="1"/>
  <c r="T46" i="1"/>
  <c r="T41" i="1"/>
  <c r="T39" i="1"/>
  <c r="T55" i="1"/>
  <c r="T53" i="1"/>
  <c r="T57" i="1"/>
  <c r="T56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E49" i="1" s="1"/>
  <c r="E50" i="1" s="1"/>
  <c r="E51" i="1" s="1"/>
  <c r="AC46" i="1"/>
  <c r="P48" i="1"/>
  <c r="N48" i="1"/>
  <c r="AA48" i="1"/>
  <c r="O47" i="1"/>
  <c r="AB47" i="1" s="1"/>
  <c r="M41" i="1"/>
  <c r="L41" i="1"/>
  <c r="R2" i="1" l="1"/>
  <c r="R57" i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28" i="1"/>
  <c r="Z56" i="1"/>
  <c r="Z28" i="1"/>
  <c r="Z52" i="1"/>
  <c r="Z51" i="1"/>
  <c r="Z54" i="1"/>
  <c r="Z55" i="1"/>
  <c r="Y41" i="1" l="1"/>
  <c r="L51" i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<sst xmlns="http://schemas.openxmlformats.org/spreadsheetml/2006/main" count="765" uniqueCount="480">
  <si>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</si>
  <si>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</si>
  <si>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</si>
  <si>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</si>
  <si>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</si>
  <si>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</si>
  <si>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</si>
  <si>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</si>
  <si>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</si>
  <si>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</si>
  <si>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</si>
  <si>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</si>
  <si>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</si>
  <si>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</si>
  <si>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</si>
  <si>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</si>
  <si>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</si>
  <si>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</si>
  <si>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</si>
  <si>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</si>
  <si>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</si>
  <si>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</si>
  <si>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</si>
  <si>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</si>
  <si>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</si>
  <si>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</si>
  <si>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</si>
  <si>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</si>
  <si>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</si>
  <si>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</si>
  <si>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</si>
  <si>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</si>
  <si>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</si>
  <si>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</si>
  <si>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</si>
  <si>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</si>
  <si>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</si>
  <si>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</si>
  <si>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</si>
  <si>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</si>
  <si>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</si>
  <si>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</si>
  <si>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</si>
  <si>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</si>
  <si>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</si>
  <si>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</si>
  <si>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</si>
  <si>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</si>
  <si>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</si>
  <si>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</si>
  <si>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</si>
  <si>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</si>
  <si>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</si>
  <si>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</si>
  <si>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</si>
  <si>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</si>
  <si>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</si>
  <si>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</si>
  <si>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</si>
  <si>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</si>
  <si>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</si>
  <si>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</si>
  <si>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</si>
  <si>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</si>
  <si>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</si>
  <si>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</si>
  <si>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</si>
  <si>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</si>
  <si>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</si>
  <si>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</si>
  <si>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</si>
  <si>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</si>
  <si>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</si>
  <si>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</si>
  <si>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</si>
  <si>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</si>
  <si>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</si>
  <si>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</si>
  <si>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</si>
  <si>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</si>
  <si>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</si>
  <si>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</si>
  <si>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</si>
  <si>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</si>
  <si>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</si>
  <si>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</si>
  <si>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</si>
  <si>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</si>
  <si>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</si>
  <si>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</si>
  <si>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</si>
  <si>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</si>
  <si>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</si>
  <si>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</si>
  <si>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</si>
  <si>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</si>
  <si>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</si>
  <si>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</si>
  <si>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</si>
  <si>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</si>
  <si>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</si>
  <si>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</si>
  <si>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</si>
  <si>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</si>
  <si>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</si>
  <si>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</si>
  <si>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</si>
  <si>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</si>
  <si>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</si>
  <si>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</si>
  <si>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</si>
  <si>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</si>
  <si>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</si>
  <si>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</si>
  <si>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</si>
  <si>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</si>
  <si>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</si>
  <si>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</si>
  <si>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</si>
  <si>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</si>
  <si>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</si>
  <si>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</si>
  <si>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</si>
  <si>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</si>
  <si>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</si>
  <si>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</si>
  <si>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</si>
  <si>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</si>
  <si>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</si>
  <si>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</si>
  <si>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</si>
  <si>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</si>
  <si>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</si>
  <si>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</si>
  <si>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</si>
  <si>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</si>
  <si>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</si>
  <si>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</si>
  <si>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</si>
  <si>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</si>
  <si>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</si>
  <si>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</si>
  <si>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</si>
  <si>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</si>
  <si>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</si>
  <si>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</si>
  <si>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</si>
  <si>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</si>
  <si>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</si>
  <si>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</si>
  <si>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</si>
  <si>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</si>
  <si>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</si>
  <si>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</si>
  <si>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</si>
  <si>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</si>
  <si>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</si>
  <si>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</si>
  <si>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</si>
  <si>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</si>
  <si>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</si>
  <si>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</si>
  <si>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</si>
  <si>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</si>
  <si>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</si>
  <si>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</si>
  <si>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</si>
  <si>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</si>
  <si>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</si>
  <si>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</si>
  <si>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</si>
  <si>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</si>
  <si>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</si>
  <si>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</si>
  <si>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</si>
  <si>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</si>
  <si>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</si>
  <si>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</si>
  <si>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</si>
  <si>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</si>
  <si>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</si>
  <si>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</si>
  <si>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</si>
  <si>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</si>
  <si>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</si>
  <si>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</si>
  <si>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</si>
  <si>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</si>
  <si>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</si>
  <si>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</si>
  <si>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</si>
  <si>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</si>
  <si>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</si>
  <si>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</si>
  <si>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</si>
  <si>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</si>
  <si>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</si>
  <si>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</si>
  <si>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</si>
  <si>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</si>
  <si>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</si>
  <si>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</si>
  <si>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</si>
  <si>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</si>
  <si>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</si>
  <si>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</si>
  <si>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</si>
  <si>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</si>
  <si>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</si>
  <si>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</si>
  <si>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</si>
  <si>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</si>
  <si>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</si>
  <si>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</si>
  <si>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</si>
  <si>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</si>
  <si>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</si>
  <si>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</si>
  <si>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</si>
  <si>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</si>
  <si>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</si>
  <si>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</si>
  <si>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</si>
  <si>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</si>
  <si>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</si>
  <si>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</si>
  <si>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</si>
  <si>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</si>
  <si>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</si>
  <si>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</si>
  <si>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</si>
  <si>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</si>
  <si>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</si>
  <si>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</si>
  <si>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</si>
  <si>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</si>
  <si>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</si>
  <si>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</si>
  <si>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</si>
  <si>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</si>
  <si>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</si>
  <si>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</si>
  <si>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</si>
  <si>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</si>
  <si>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</si>
  <si>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</si>
  <si>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</si>
  <si>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</si>
  <si>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</si>
  <si>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</si>
  <si>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</si>
  <si>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</si>
  <si>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</si>
  <si>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</si>
  <si>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</si>
  <si>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</si>
  <si>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</si>
  <si>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</si>
  <si>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</si>
  <si>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</si>
  <si>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</si>
  <si>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</si>
  <si>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</si>
  <si>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</si>
  <si>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</si>
  <si>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</si>
  <si>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</si>
  <si>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</si>
  <si>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</si>
  <si>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</si>
  <si>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</si>
  <si>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</si>
  <si>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</si>
  <si>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</si>
  <si>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</si>
  <si>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</si>
  <si>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</si>
  <si>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</si>
  <si>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</si>
  <si>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</si>
  <si>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</si>
  <si>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</si>
  <si>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</si>
  <si>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</si>
  <si>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</si>
  <si>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</si>
  <si>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</si>
  <si>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</si>
  <si>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</si>
  <si>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</si>
  <si>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</si>
  <si>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</si>
  <si>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</si>
  <si>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</si>
  <si>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</si>
  <si>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</si>
  <si>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</si>
  <si>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</si>
  <si>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</si>
  <si>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</si>
  <si>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</si>
  <si>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</si>
  <si>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</si>
  <si>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</si>
  <si>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</si>
  <si>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</si>
  <si>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</si>
  <si>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</si>
  <si>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</si>
  <si>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</si>
  <si>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</si>
  <si>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</si>
  <si>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</si>
  <si>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</si>
  <si>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</si>
  <si>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</si>
  <si>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</si>
  <si>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</si>
  <si>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</si>
  <si>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</si>
  <si>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</si>
  <si>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</si>
  <si>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</si>
  <si>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</si>
  <si>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</si>
  <si>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</si>
  <si>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</si>
  <si>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</si>
  <si>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</si>
  <si>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</si>
  <si>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</si>
  <si>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</si>
  <si>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</si>
  <si>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</si>
  <si>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</si>
  <si>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</si>
  <si>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</si>
  <si>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</si>
  <si>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</si>
  <si>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</si>
  <si>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</si>
  <si>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</si>
  <si>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</si>
  <si>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</si>
  <si>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</si>
  <si>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</si>
  <si>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</si>
  <si>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</si>
  <si>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</si>
  <si>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</si>
  <si>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</si>
  <si>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</si>
  <si>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</si>
  <si>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</si>
  <si>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</si>
  <si>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</si>
  <si>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</si>
  <si>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</si>
  <si>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</si>
  <si>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</si>
  <si>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</si>
  <si>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</si>
  <si>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</si>
  <si>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</si>
  <si>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</si>
  <si>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</si>
  <si>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</si>
  <si>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</si>
  <si>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</si>
  <si>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</si>
  <si>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</si>
  <si>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</si>
  <si>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</si>
  <si>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</si>
  <si>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</si>
  <si>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</si>
  <si>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</si>
  <si>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</si>
  <si>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</si>
  <si>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</si>
  <si>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</si>
  <si>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</si>
  <si>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</si>
  <si>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</si>
  <si>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</si>
  <si>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</si>
  <si>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</si>
  <si>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</si>
  <si>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</si>
  <si>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</si>
  <si>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</si>
  <si>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</si>
  <si>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</si>
  <si>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</si>
  <si>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</si>
  <si>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</si>
  <si>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</si>
  <si>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</si>
  <si>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</si>
  <si>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</si>
  <si>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</si>
  <si>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</si>
  <si>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</si>
  <si>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</si>
  <si>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</si>
  <si>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</si>
  <si>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</si>
  <si>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</si>
  <si>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</si>
  <si>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</si>
  <si>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</si>
  <si>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</si>
  <si>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</si>
  <si>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</si>
  <si>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</si>
  <si>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</si>
  <si>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</si>
  <si>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</si>
  <si>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</si>
  <si>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</si>
  <si>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</si>
  <si>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</si>
  <si>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</si>
  <si>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</si>
  <si>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</si>
  <si>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</si>
  <si>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</si>
  <si>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</si>
  <si>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</si>
  <si>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</si>
  <si>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</si>
  <si>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</si>
  <si>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</si>
  <si>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</si>
  <si>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</si>
  <si>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</si>
  <si>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</si>
  <si>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</si>
  <si>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</si>
  <si>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</si>
  <si>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</si>
  <si>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</si>
  <si>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</si>
  <si>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</si>
  <si>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</si>
  <si>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</si>
  <si>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</si>
  <si>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</si>
  <si>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</si>
  <si>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</si>
  <si>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</si>
  <si>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</si>
  <si>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</si>
  <si>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</si>
  <si>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</si>
  <si>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</si>
  <si>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</si>
  <si>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</si>
  <si>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</si>
  <si>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</si>
  <si>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</si>
  <si>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</si>
  <si>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</si>
  <si>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</si>
  <si>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</si>
  <si>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</si>
  <si>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BMS</t>
  </si>
  <si>
    <t>Косоурихин А.В.</t>
  </si>
  <si>
    <t>Старшая мед.сетра: О.Н. Черткова</t>
  </si>
  <si>
    <t>Соболев Д.А.</t>
  </si>
  <si>
    <t>Шатунова А.И.</t>
  </si>
  <si>
    <t>03:24</t>
  </si>
  <si>
    <t>Оставлен</t>
  </si>
  <si>
    <t>бедренный</t>
  </si>
  <si>
    <t>Устье ПКА катетеризировано проводниковым катетером Launcher JR 3,5 6Fr. Коронарный проводник Whisper MS заведен в дистальный сегмент ПКА, артерия реканализована на проводнике. На ангиографии нестабильный стеноз проксимального сегмента 70%, стоп-контраст за счёт минимальной сократительной функции миокарда. В зону проксимального сегмента имплантирован  BMS Integrity 3,5-15 мм, давлением 12 атм. На контрольных съёмках артерия проходима до дистальных сегментов ЗМЖВ, стоп-контраст по причине отсутствия сократительной функции миокарда. См.протокол анестезиолога.</t>
  </si>
  <si>
    <t>проходим, неровности контуров</t>
  </si>
  <si>
    <r>
      <t>неровности контуров проксимального сегмента, средний и дистальный сегмент не контрастируеся   Антеградный кровоток TIMI I. (</t>
    </r>
    <r>
      <rPr>
        <u/>
        <sz val="10"/>
        <color theme="1"/>
        <rFont val="Calibri"/>
        <family val="2"/>
        <charset val="204"/>
        <scheme val="minor"/>
      </rPr>
      <t xml:space="preserve">на рентгеноскопии сократительная функция миокарда не определяется). 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i/>
        <sz val="10"/>
        <color theme="1"/>
        <rFont val="Calibri"/>
        <family val="2"/>
        <charset val="204"/>
        <scheme val="minor"/>
      </rPr>
      <t>Реанимационные мероприятия при проведении ангиографии.</t>
    </r>
  </si>
  <si>
    <r>
      <t xml:space="preserve">Артерия проходима, стоп-контраст по дистальному сегменту ОА, дистальный сегмент ВТК не контрастируется. </t>
    </r>
    <r>
      <rPr>
        <u/>
        <sz val="10"/>
        <color theme="1"/>
        <rFont val="Calibri"/>
        <family val="2"/>
        <charset val="204"/>
        <scheme val="minor"/>
      </rPr>
      <t xml:space="preserve">(на рентгеноскопии сократительная функция миокарда не определяется). </t>
    </r>
    <r>
      <rPr>
        <b/>
        <i/>
        <sz val="10"/>
        <color theme="1"/>
        <rFont val="Calibri"/>
        <family val="2"/>
        <charset val="204"/>
        <scheme val="minor"/>
      </rPr>
      <t>Реанимационные мероприятия при проведении ангиографии.</t>
    </r>
  </si>
  <si>
    <r>
      <t xml:space="preserve">Тотальный тромбоз проксимального сегмента, стеноз  дистального сегмента 50%. Антеградный кровоток  TIMI 0.  (на рентгеноскопии сократительная функция миокарда не определяется). </t>
    </r>
    <r>
      <rPr>
        <b/>
        <i/>
        <sz val="10"/>
        <color theme="1"/>
        <rFont val="Calibri"/>
        <family val="2"/>
        <charset val="204"/>
        <scheme val="minor"/>
      </rPr>
      <t>Реанимационные мероприятия при проведении ангиографии.</t>
    </r>
  </si>
  <si>
    <r>
      <t xml:space="preserve">С учётом клинических данных совместно с деж.кардиологом Кругликовой И.В. принято решение о выполнении </t>
    </r>
    <r>
      <rPr>
        <b/>
        <i/>
        <u/>
        <sz val="11"/>
        <color theme="1"/>
        <rFont val="Calibri"/>
        <family val="2"/>
        <charset val="204"/>
        <scheme val="minor"/>
      </rPr>
      <t>спасительной ЧКВ.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</si>
</sst>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16" fontId="57" fillId="0" borderId="26" xfId="0" applyNumberFormat="1" applyFont="1" applyBorder="1" applyAlignment="1" applyProtection="1">
      <alignment horizontal="justify" vertical="center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4" totalsRowShown="0">
  <autoFilter ref="A19:B84"/>
  <sortState ref="A20:B84">
    <sortCondition ref="A20:A84"/>
    <sortCondition ref="B20:B84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22" zoomScaleNormal="100" zoomScaleSheetLayoutView="100" zoomScalePageLayoutView="90" workbookViewId="0">
      <selection activeCell="K37" sqref="K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44854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0.6875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0.68958333333333333</v>
      </c>
      <c r="C10" s="61"/>
      <c r="D10" s="116" t="s">
        <v>235</v>
      </c>
      <c r="E10" s="112"/>
      <c r="F10" s="112"/>
      <c r="G10" s="29" t="s">
        <v>229</v>
      </c>
      <c r="H10" s="31"/>
    </row>
    <row r="11" spans="1:8" ht="18" thickTop="1" thickBot="1">
      <c r="A11" s="106" t="s">
        <v>255</v>
      </c>
      <c r="B11" s="107" t="s">
        <v>467</v>
      </c>
      <c r="C11" s="62"/>
      <c r="D11" s="116" t="s">
        <v>232</v>
      </c>
      <c r="E11" s="112"/>
      <c r="F11" s="112"/>
      <c r="G11" s="29" t="s">
        <v>469</v>
      </c>
      <c r="H11" s="31"/>
    </row>
    <row r="12" spans="1:8" ht="16.5" thickTop="1">
      <c r="A12" s="97" t="s">
        <v>8</v>
      </c>
      <c r="B12" s="98">
        <v>24508</v>
      </c>
      <c r="C12" s="63"/>
      <c r="D12" s="116" t="s">
        <v>369</v>
      </c>
      <c r="E12" s="112"/>
      <c r="F12" s="112"/>
      <c r="G12" s="29" t="s">
        <v>470</v>
      </c>
      <c r="H12" s="31"/>
    </row>
    <row r="13" spans="1:8" ht="15.75">
      <c r="A13" s="20" t="s">
        <v>10</v>
      </c>
      <c r="B13" s="35">
        <f>DATEDIF(B12,B8,"y")</f>
        <v>55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17434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462</v>
      </c>
      <c r="C16" s="18"/>
      <c r="D16" s="41"/>
      <c r="E16" s="41"/>
      <c r="F16" s="41"/>
      <c r="G16" s="159" t="s">
        <v>471</v>
      </c>
      <c r="H16" s="117">
        <v>349.51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464</v>
      </c>
      <c r="C18" s="18"/>
      <c r="D18" s="33" t="s">
        <v>273</v>
      </c>
      <c r="E18" s="33"/>
      <c r="F18" s="33"/>
      <c r="G18" s="101" t="s">
        <v>252</v>
      </c>
      <c r="H18" s="102" t="s">
        <v>473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9" t="s">
        <v>475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476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477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478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479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448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472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K24" sqref="K2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279</v>
      </c>
      <c r="D8" s="219"/>
      <c r="E8" s="219"/>
      <c r="F8" s="83">
        <v>1</v>
      </c>
      <c r="G8" s="145" t="s">
        <v>466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44854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0.68819444444444444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0.71527777777777779</v>
      </c>
      <c r="C14" s="63"/>
      <c r="D14" s="116" t="s">
        <v>235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Косоурихин А.В.</v>
      </c>
      <c r="C15" s="18"/>
      <c r="D15" s="116" t="s">
        <v>232</v>
      </c>
      <c r="E15" s="112"/>
      <c r="F15" s="112"/>
      <c r="G15" s="96" t="str">
        <f>КАГ!G11</f>
        <v>Соболев Д.А.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24508</v>
      </c>
      <c r="C16" s="18"/>
      <c r="D16" s="116" t="s">
        <v>369</v>
      </c>
      <c r="E16" s="112"/>
      <c r="F16" s="112"/>
      <c r="G16" s="96" t="str">
        <f>КАГ!G12</f>
        <v>Шатунова А.И.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55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17434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03:24</v>
      </c>
      <c r="H20" s="118">
        <f>КАГ!H16</f>
        <v>349.51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бедренный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0.69750000000000001</v>
      </c>
    </row>
    <row r="23" spans="1:8" ht="14.45" customHeight="1">
      <c r="A23" s="225" t="s">
        <v>474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 t="s">
        <v>465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00"/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448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472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G34" sqref="G3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44854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Косоурихин А.В.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24508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55</v>
      </c>
    </row>
    <row r="7" spans="1:4">
      <c r="A7" s="43"/>
      <c r="B7" s="18"/>
      <c r="C7" s="124" t="s">
        <v>12</v>
      </c>
      <c r="D7" s="126">
        <f>КАГ!$B$14</f>
        <v>17434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44854</v>
      </c>
    </row>
    <row r="11" spans="1:4">
      <c r="A11" s="32"/>
      <c r="B11" s="136"/>
      <c r="C11" s="136"/>
      <c r="D11" s="137"/>
    </row>
    <row r="12" spans="1:4" ht="18.75" customHeight="1">
      <c r="A12" s="171" t="s">
        <v>408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230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463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460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344</v>
      </c>
      <c r="C16" s="168" t="s">
        <v>112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2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445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468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381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437</v>
      </c>
    </row>
    <row r="5" spans="1:15" ht="30">
      <c r="A5" s="10">
        <v>4</v>
      </c>
      <c r="B5" s="2"/>
      <c r="C5" s="10" t="s">
        <v>39</v>
      </c>
      <c r="D5" s="5" t="s">
        <v>436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409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410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380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6" zoomScaleNormal="100" workbookViewId="0">
      <selection activeCell="AJ30" sqref="AJ30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BMS, Integtity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Euphora</v>
      </c>
      <c r="W3" s="139" t="str">
        <f>IFERROR(INDEX(Расходка[Наименование расходного материала],MATCH(Расходка[№],Поиск_расходки[Индекс6],0)),"")</f>
        <v>Euphora</v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438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385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NC Accuforce</v>
      </c>
      <c r="W4" s="139" t="str">
        <f>IFERROR(INDEX(Расходка[Наименование расходного материала],MATCH(Расходка[№],Поиск_расходки[Индекс6],0)),"")</f>
        <v>NC Accuforce</v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NC Euphora</v>
      </c>
      <c r="W5" s="139" t="str">
        <f>IFERROR(INDEX(Расходка[Наименование расходного материала],MATCH(Расходка[№],Поиск_расходки[Индекс6],0)),"")</f>
        <v>NC Euphora</v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Sapphire</v>
      </c>
      <c r="W6" s="139" t="str">
        <f>IFERROR(INDEX(Расходка[Наименование расходного материала],MATCH(Расходка[№],Поиск_расходки[Индекс6],0)),"")</f>
        <v>Sapphire</v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386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Sprinter Legend</v>
      </c>
      <c r="W7" s="139" t="str">
        <f>IFERROR(INDEX(Расходка[Наименование расходного материала],MATCH(Расходка[№],Поиск_расходки[Индекс6],0)),"")</f>
        <v>Sprinter Legend</v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454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SubMarine Rapido, Invatec</v>
      </c>
      <c r="W8" s="139" t="str">
        <f>IFERROR(INDEX(Расходка[Наименование расходного материала],MATCH(Расходка[№],Поиск_расходки[Индекс6],0)),"")</f>
        <v>SubMarine Rapido, Invatec</v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Nitrex 260</v>
      </c>
      <c r="W9" s="139" t="str">
        <f>IFERROR(INDEX(Расходка[Наименование расходного материала],MATCH(Расходка[№],Поиск_расходки[Индекс6],0)),"")</f>
        <v>Nitrex 260</v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BasixCOMPAK</v>
      </c>
      <c r="W10" s="139" t="str">
        <f>IFERROR(INDEX(Расходка[Наименование расходного материала],MATCH(Расходка[№],Поиск_расходки[Индекс6],0)),"")</f>
        <v>BasixCOMPAK</v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BasixTOUCH</v>
      </c>
      <c r="W11" s="139" t="str">
        <f>IFERROR(INDEX(Расходка[Наименование расходного материала],MATCH(Расходка[№],Поиск_расходки[Индекс6],0)),"")</f>
        <v>BasixTOUCH</v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199" t="s">
        <v>450</v>
      </c>
      <c r="AM11" t="s">
        <v>378</v>
      </c>
    </row>
    <row r="12" spans="1:39">
      <c r="A12">
        <v>11</v>
      </c>
      <c r="B12" t="s">
        <v>376</v>
      </c>
      <c r="C12" t="s">
        <v>447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Dolphin</v>
      </c>
      <c r="W12" s="139" t="str">
        <f>IFERROR(INDEX(Расходка[Наименование расходного материала],MATCH(Расходка[№],Поиск_расходки[Индекс6],0)),"")</f>
        <v>Dolphin</v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382</v>
      </c>
    </row>
    <row r="13" spans="1:39">
      <c r="A13">
        <v>12</v>
      </c>
      <c r="B13" t="s">
        <v>269</v>
      </c>
      <c r="C13" s="1" t="s">
        <v>411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Oscor 7F</v>
      </c>
      <c r="W13" s="139" t="str">
        <f>IFERROR(INDEX(Расходка[Наименование расходного материала],MATCH(Расходка[№],Поиск_расходки[Индекс6],0)),"")</f>
        <v>Oscor 7F</v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383</v>
      </c>
    </row>
    <row r="14" spans="1:39">
      <c r="A14">
        <v>13</v>
      </c>
      <c r="B14" t="s">
        <v>3</v>
      </c>
      <c r="C14" t="s">
        <v>394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Cougar LS Hydro-Track®</v>
      </c>
      <c r="W14" s="139" t="str">
        <f>IFERROR(INDEX(Расходка[Наименование расходного материала],MATCH(Расходка[№],Поиск_расходки[Индекс6],0)),"")</f>
        <v>Cougar LS Hydro-Track®</v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384</v>
      </c>
    </row>
    <row r="15" spans="1:39">
      <c r="A15">
        <v>14</v>
      </c>
      <c r="B15" t="s">
        <v>3</v>
      </c>
      <c r="C15" t="s">
        <v>422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Cougar XT Hydro-Track®</v>
      </c>
      <c r="W15" s="139" t="str">
        <f>IFERROR(INDEX(Расходка[Наименование расходного материала],MATCH(Расходка[№],Поиск_расходки[Индекс6],0)),"")</f>
        <v>Cougar XT Hydro-Track®</v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387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Fielder</v>
      </c>
      <c r="W16" s="139" t="str">
        <f>IFERROR(INDEX(Расходка[Наименование расходного материала],MATCH(Расходка[№],Поиск_расходки[Индекс6],0)),"")</f>
        <v>Fielder</v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415</v>
      </c>
    </row>
    <row r="17" spans="1:33">
      <c r="A17">
        <v>16</v>
      </c>
      <c r="B17" t="s">
        <v>3</v>
      </c>
      <c r="C17" s="1" t="s">
        <v>456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Gaia Second</v>
      </c>
      <c r="W17" s="139" t="str">
        <f>IFERROR(INDEX(Расходка[Наименование расходного материала],MATCH(Расходка[№],Поиск_расходки[Индекс6],0)),"")</f>
        <v>Gaia Second</v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412</v>
      </c>
    </row>
    <row r="18" spans="1:33">
      <c r="A18">
        <v>17</v>
      </c>
      <c r="B18" t="s">
        <v>3</v>
      </c>
      <c r="C18" s="1" t="s">
        <v>395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Intuition</v>
      </c>
      <c r="W18" s="139" t="str">
        <f>IFERROR(INDEX(Расходка[Наименование расходного материала],MATCH(Расходка[№],Поиск_расходки[Индекс6],0)),"")</f>
        <v>Intuition</v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ProVia 3 Hydro-Track®</v>
      </c>
      <c r="W19" s="139" t="str">
        <f>IFERROR(INDEX(Расходка[Наименование расходного материала],MATCH(Расходка[№],Поиск_расходки[Индекс6],0)),"")</f>
        <v>ProVia 3 Hydro-Track®</v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ProVia 6 Hydro-Track®</v>
      </c>
      <c r="W20" s="139" t="str">
        <f>IFERROR(INDEX(Расходка[Наименование расходного материала],MATCH(Расходка[№],Поиск_расходки[Индекс6],0)),"")</f>
        <v>ProVia 6 Hydro-Track®</v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393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ProVia 9 Hydro-Track®</v>
      </c>
      <c r="W21" s="139" t="str">
        <f>IFERROR(INDEX(Расходка[Наименование расходного материала],MATCH(Расходка[№],Поиск_расходки[Индекс6],0)),"")</f>
        <v>ProVia 9 Hydro-Track®</v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389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Rinato</v>
      </c>
      <c r="W22" s="139" t="str">
        <f>IFERROR(INDEX(Расходка[Наименование расходного материала],MATCH(Расходка[№],Поиск_расходки[Индекс6],0)),"")</f>
        <v>Rinato</v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Runthrough NS (Floppy)</v>
      </c>
      <c r="W23" s="139" t="str">
        <f>IFERROR(INDEX(Расходка[Наименование расходного материала],MATCH(Расходка[№],Поиск_расходки[Индекс6],0)),"")</f>
        <v>Runthrough NS (Floppy)</v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458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Runthrough NS Hypercoat</v>
      </c>
      <c r="W24" s="139" t="str">
        <f>IFERROR(INDEX(Расходка[Наименование расходного материала],MATCH(Расходка[№],Поиск_расходки[Индекс6],0)),"")</f>
        <v>Runthrough NS Hypercoat</v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457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Runthrough NS Intermediate</v>
      </c>
      <c r="W25" s="139" t="str">
        <f>IFERROR(INDEX(Расходка[Наименование расходного материала],MATCH(Расходка[№],Поиск_расходки[Индекс6],0)),"")</f>
        <v>Runthrough NS Intermediate</v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388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Sion</v>
      </c>
      <c r="W26" s="144" t="str">
        <f>IFERROR(INDEX(Расходка[Наименование расходного материала],MATCH(Расходка[№],Поиск_расходки[Индекс6],0)),"")</f>
        <v>Sion</v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390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Thunder</v>
      </c>
      <c r="W27" s="144" t="str">
        <f>IFERROR(INDEX(Расходка[Наименование расходного материала],MATCH(Расходка[№],Поиск_расходки[Индекс6],0)),"")</f>
        <v>Thunder</v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460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Whisper MS</v>
      </c>
      <c r="W28" s="144" t="str">
        <f>IFERROR(INDEX(Расходка[Наименование расходного материала],MATCH(Расходка[№],Поиск_расходки[Индекс6],0)),"")</f>
        <v>Whisper MS</v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461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Winn 200T</v>
      </c>
      <c r="W29" s="144" t="str">
        <f>IFERROR(INDEX(Расходка[Наименование расходного материала],MATCH(Расходка[№],Поиск_расходки[Индекс6],0)),"")</f>
        <v>Winn 200T</v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3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3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416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1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BMS, Integtity</v>
      </c>
      <c r="W32" s="144" t="str">
        <f>IFERROR(INDEX(Расходка[Наименование расходного материала],MATCH(Расходка[№],Поиск_расходки[Индекс6],0)),"")</f>
        <v>BMS, Integtity</v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427</v>
      </c>
    </row>
    <row r="33" spans="1:33">
      <c r="A33">
        <v>32</v>
      </c>
      <c r="B33" t="s">
        <v>6</v>
      </c>
      <c r="C33" s="196" t="s">
        <v>426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DES, Calipso</v>
      </c>
      <c r="W33" s="144" t="str">
        <f>IFERROR(INDEX(Расходка[Наименование расходного материала],MATCH(Расходка[№],Поиск_расходки[Индекс6],0)),"")</f>
        <v>DES, Calipso</v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6" t="s">
        <v>425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DES, NanoMed</v>
      </c>
      <c r="W34" s="144" t="str">
        <f>IFERROR(INDEX(Расходка[Наименование расходного материала],MATCH(Расходка[№],Поиск_расходки[Индекс6],0)),"")</f>
        <v>DES, NanoMed</v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DES, Resolute Integtity</v>
      </c>
      <c r="W35" s="144" t="str">
        <f>IFERROR(INDEX(Расходка[Наименование расходного материала],MATCH(Расходка[№],Поиск_расходки[Индекс6],0)),"")</f>
        <v>DES, Resolute Integtity</v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451</v>
      </c>
    </row>
    <row r="36" spans="1:33">
      <c r="A36">
        <v>35</v>
      </c>
      <c r="B36" t="s">
        <v>6</v>
      </c>
      <c r="C36" t="s">
        <v>453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DES, Yukon Chrome PC</v>
      </c>
      <c r="W36" s="144" t="str">
        <f>IFERROR(INDEX(Расходка[Наименование расходного материала],MATCH(Расходка[№],Поиск_расходки[Индекс6],0)),"")</f>
        <v>DES, Yukon Chrome PC</v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8" t="s">
        <v>441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DES,Firehawk</v>
      </c>
      <c r="W37" s="144" t="str">
        <f>IFERROR(INDEX(Расходка[Наименование расходного материала],MATCH(Расходка[№],Поиск_расходки[Индекс6],0)),"")</f>
        <v>DES,Firehawk</v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Guidezilla™ II 6F</v>
      </c>
      <c r="W38" s="144" t="str">
        <f>IFERROR(INDEX(Расходка[Наименование расходного материала],MATCH(Расходка[№],Поиск_расходки[Индекс6],0)),"")</f>
        <v>Guidezilla™ II 6F</v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430</v>
      </c>
    </row>
    <row r="39" spans="1:33">
      <c r="A39">
        <v>38</v>
      </c>
      <c r="B39" t="s">
        <v>123</v>
      </c>
      <c r="C39" s="1" t="s">
        <v>423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Telescope ™ II 6F</v>
      </c>
      <c r="W39" s="144" t="str">
        <f>IFERROR(INDEX(Расходка[Наименование расходного материала],MATCH(Расходка[№],Поиск_расходки[Индекс6],0)),"")</f>
        <v>Telescope ™ II 6F</v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442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Launcher 6F AL 1</v>
      </c>
      <c r="W40" s="144" t="str">
        <f>IFERROR(INDEX(Расходка[Наименование расходного материала],MATCH(Расходка[№],Поиск_расходки[Индекс6],0)),"")</f>
        <v>Launcher 6F AL 1</v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431</v>
      </c>
    </row>
    <row r="41" spans="1:33">
      <c r="A41">
        <v>40</v>
      </c>
      <c r="B41" t="s">
        <v>4</v>
      </c>
      <c r="C41" t="s">
        <v>443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Launcher 6F AL 2</v>
      </c>
      <c r="W41" s="144" t="str">
        <f>IFERROR(INDEX(Расходка[Наименование расходного материала],MATCH(Расходка[№],Поиск_расходки[Индекс6],0)),"")</f>
        <v>Launcher 6F AL 2</v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398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>Launcher 6F EBU 3.5</v>
      </c>
      <c r="W42" s="144" t="str">
        <f>IFERROR(INDEX(Расходка[Наименование расходного материала],MATCH(Расходка[№],Поиск_расходки[Индекс6],0)),"")</f>
        <v>Launcher 6F EBU 3.5</v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399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>Launcher 6F EBU 4.0</v>
      </c>
      <c r="W43" s="144" t="str">
        <f>IFERROR(INDEX(Расходка[Наименование расходного материала],MATCH(Расходка[№],Поиск_расходки[Индекс6],0)),"")</f>
        <v>Launcher 6F EBU 4.0</v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417</v>
      </c>
    </row>
    <row r="44" spans="1:33">
      <c r="A44">
        <v>43</v>
      </c>
      <c r="B44" t="s">
        <v>4</v>
      </c>
      <c r="C44" t="s">
        <v>400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>Launcher 6F JL 3.5</v>
      </c>
      <c r="W44" s="144" t="str">
        <f>IFERROR(INDEX(Расходка[Наименование расходного материала],MATCH(Расходка[№],Поиск_расходки[Индекс6],0)),"")</f>
        <v>Launcher 6F JL 3.5</v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418</v>
      </c>
    </row>
    <row r="45" spans="1:33">
      <c r="A45">
        <v>44</v>
      </c>
      <c r="B45" t="s">
        <v>4</v>
      </c>
      <c r="C45" t="s">
        <v>401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>Launcher 6F JL 4.0</v>
      </c>
      <c r="W45" s="144" t="str">
        <f>IFERROR(INDEX(Расходка[Наименование расходного материала],MATCH(Расходка[№],Поиск_расходки[Индекс6],0)),"")</f>
        <v>Launcher 6F JL 4.0</v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419</v>
      </c>
    </row>
    <row r="46" spans="1:33">
      <c r="A46">
        <v>45</v>
      </c>
      <c r="B46" t="s">
        <v>4</v>
      </c>
      <c r="C46" t="s">
        <v>407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>Launcher 6F JL 4.5</v>
      </c>
      <c r="W46" s="144" t="str">
        <f>IFERROR(INDEX(Расходка[Наименование расходного материала],MATCH(Расходка[№],Поиск_расходки[Индекс6],0)),"")</f>
        <v>Launcher 6F JL 4.5</v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433</v>
      </c>
    </row>
    <row r="47" spans="1:33">
      <c r="A47">
        <v>46</v>
      </c>
      <c r="B47" t="s">
        <v>4</v>
      </c>
      <c r="C47" t="s">
        <v>402</v>
      </c>
      <c r="E47" s="142">
        <f>IF(ISNUMBER(SEARCH('Карта учёта'!$B$13,Расходка[[#This Row],[Наименование расходного материала]])),MAX($E$1:E46)+1,0)</f>
        <v>1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46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>Launcher 6F JR 3.5</v>
      </c>
      <c r="W47" s="144" t="str">
        <f>IFERROR(INDEX(Расходка[Наименование расходного материала],MATCH(Расходка[№],Поиск_расходки[Индекс6],0)),"")</f>
        <v>Launcher 6F JR 3.5</v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420</v>
      </c>
    </row>
    <row r="48" spans="1:33">
      <c r="A48">
        <v>47</v>
      </c>
      <c r="B48" t="s">
        <v>4</v>
      </c>
      <c r="C48" t="s">
        <v>403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47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>Launcher 6F JR 4.0</v>
      </c>
      <c r="W48" s="144" t="str">
        <f>IFERROR(INDEX(Расходка[Наименование расходного материала],MATCH(Расходка[№],Поиск_расходки[Индекс6],0)),"")</f>
        <v>Launcher 6F JR 4.0</v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434</v>
      </c>
    </row>
    <row r="49" spans="1:33">
      <c r="A49">
        <v>48</v>
      </c>
      <c r="B49" t="s">
        <v>4</v>
      </c>
      <c r="C49" t="s">
        <v>414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48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>Launcher 7F JL 3.5</v>
      </c>
      <c r="W49" s="144" t="str">
        <f>IFERROR(INDEX(Расходка[Наименование расходного материала],MATCH(Расходка[№],Поиск_расходки[Индекс6],0)),"")</f>
        <v>Launcher 7F JL 3.5</v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413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49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>Launcher 7F JL 4.0</v>
      </c>
      <c r="W50" s="144" t="str">
        <f>IFERROR(INDEX(Расходка[Наименование расходного материала],MATCH(Расходка[№],Поиск_расходки[Индекс6],0)),"")</f>
        <v>Launcher 7F JL 4.0</v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404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50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>Angio-Seal™ VIP</v>
      </c>
      <c r="W51" s="144" t="str">
        <f>IFERROR(INDEX(Расходка[Наименование расходного материала],MATCH(Расходка[№],Поиск_расходки[Индекс6],0)),"")</f>
        <v>Angio-Seal™ VIP</v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428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424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429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435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55" zoomScale="90" zoomScaleNormal="90" workbookViewId="0">
      <selection activeCell="D75" sqref="D7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440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439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444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469</v>
      </c>
    </row>
    <row r="37" spans="1:2">
      <c r="A37" t="s">
        <v>232</v>
      </c>
      <c r="B37" t="s">
        <v>329</v>
      </c>
    </row>
    <row r="38" spans="1:2">
      <c r="A38" t="s">
        <v>232</v>
      </c>
      <c r="B38" t="s">
        <v>328</v>
      </c>
    </row>
    <row r="39" spans="1:2">
      <c r="A39" t="s">
        <v>232</v>
      </c>
      <c r="B39" t="s">
        <v>320</v>
      </c>
    </row>
    <row r="40" spans="1:2">
      <c r="A40" t="s">
        <v>232</v>
      </c>
      <c r="B40" t="s">
        <v>314</v>
      </c>
    </row>
    <row r="41" spans="1:2">
      <c r="A41" t="s">
        <v>232</v>
      </c>
      <c r="B41" t="s">
        <v>315</v>
      </c>
    </row>
    <row r="42" spans="1:2">
      <c r="A42" t="s">
        <v>369</v>
      </c>
      <c r="B42" t="s">
        <v>323</v>
      </c>
    </row>
    <row r="43" spans="1:2">
      <c r="A43" t="s">
        <v>369</v>
      </c>
      <c r="B43" t="s">
        <v>324</v>
      </c>
    </row>
    <row r="44" spans="1:2">
      <c r="A44" t="s">
        <v>369</v>
      </c>
      <c r="B44" t="s">
        <v>325</v>
      </c>
    </row>
    <row r="45" spans="1:2">
      <c r="A45" t="s">
        <v>369</v>
      </c>
      <c r="B45" t="s">
        <v>240</v>
      </c>
    </row>
    <row r="46" spans="1:2">
      <c r="A46" t="s">
        <v>369</v>
      </c>
      <c r="B46" t="s">
        <v>321</v>
      </c>
    </row>
    <row r="47" spans="1:2">
      <c r="A47" t="s">
        <v>369</v>
      </c>
      <c r="B47" t="s">
        <v>332</v>
      </c>
    </row>
    <row r="48" spans="1:2">
      <c r="A48" t="s">
        <v>369</v>
      </c>
      <c r="B48" t="s">
        <v>239</v>
      </c>
    </row>
    <row r="49" spans="1:2">
      <c r="A49" t="s">
        <v>369</v>
      </c>
      <c r="B49" t="s">
        <v>322</v>
      </c>
    </row>
    <row r="50" spans="1:2">
      <c r="A50" t="s">
        <v>369</v>
      </c>
      <c r="B50" t="s">
        <v>470</v>
      </c>
    </row>
    <row r="51" spans="1:2">
      <c r="A51" t="s">
        <v>233</v>
      </c>
      <c r="B51" t="s">
        <v>206</v>
      </c>
    </row>
    <row r="52" spans="1:2">
      <c r="A52" t="s">
        <v>233</v>
      </c>
      <c r="B52" t="s">
        <v>209</v>
      </c>
    </row>
    <row r="53" spans="1:2">
      <c r="A53" t="s">
        <v>233</v>
      </c>
      <c r="B53" t="s">
        <v>212</v>
      </c>
    </row>
    <row r="54" spans="1:2">
      <c r="A54" t="s">
        <v>233</v>
      </c>
      <c r="B54" t="s">
        <v>215</v>
      </c>
    </row>
    <row r="55" spans="1:2">
      <c r="A55" t="s">
        <v>233</v>
      </c>
      <c r="B55" t="s">
        <v>218</v>
      </c>
    </row>
    <row r="56" spans="1:2">
      <c r="A56" t="s">
        <v>233</v>
      </c>
      <c r="B56" t="s">
        <v>221</v>
      </c>
    </row>
    <row r="57" spans="1:2">
      <c r="A57" t="s">
        <v>233</v>
      </c>
      <c r="B57" t="s">
        <v>226</v>
      </c>
    </row>
    <row r="58" spans="1:2">
      <c r="A58" t="s">
        <v>233</v>
      </c>
      <c r="B58" t="s">
        <v>340</v>
      </c>
    </row>
    <row r="59" spans="1:2">
      <c r="A59" t="s">
        <v>233</v>
      </c>
      <c r="B59" t="s">
        <v>228</v>
      </c>
    </row>
    <row r="60" spans="1:2">
      <c r="A60" t="s">
        <v>233</v>
      </c>
      <c r="B60" t="s">
        <v>229</v>
      </c>
    </row>
    <row r="61" spans="1:2">
      <c r="A61" t="s">
        <v>233</v>
      </c>
      <c r="B61" t="s">
        <v>230</v>
      </c>
    </row>
    <row r="62" spans="1:2">
      <c r="A62" t="s">
        <v>233</v>
      </c>
      <c r="B62" t="s">
        <v>231</v>
      </c>
    </row>
    <row r="63" spans="1:2">
      <c r="A63" t="s">
        <v>233</v>
      </c>
      <c r="B63" t="s">
        <v>203</v>
      </c>
    </row>
    <row r="64" spans="1:2">
      <c r="A64" t="s">
        <v>233</v>
      </c>
      <c r="B64" t="s">
        <v>247</v>
      </c>
    </row>
    <row r="65" spans="1:2">
      <c r="A65" t="s">
        <v>234</v>
      </c>
      <c r="B65" t="s">
        <v>421</v>
      </c>
    </row>
    <row r="66" spans="1:2">
      <c r="A66" t="s">
        <v>234</v>
      </c>
      <c r="B66" t="s">
        <v>205</v>
      </c>
    </row>
    <row r="67" spans="1:2">
      <c r="A67" t="s">
        <v>234</v>
      </c>
      <c r="B67" t="s">
        <v>208</v>
      </c>
    </row>
    <row r="68" spans="1:2">
      <c r="A68" t="s">
        <v>234</v>
      </c>
      <c r="B68" t="s">
        <v>202</v>
      </c>
    </row>
    <row r="69" spans="1:2">
      <c r="A69" t="s">
        <v>234</v>
      </c>
      <c r="B69" t="s">
        <v>211</v>
      </c>
    </row>
    <row r="70" spans="1:2">
      <c r="A70" t="s">
        <v>234</v>
      </c>
      <c r="B70" t="s">
        <v>214</v>
      </c>
    </row>
    <row r="71" spans="1:2">
      <c r="A71" t="s">
        <v>234</v>
      </c>
      <c r="B71" t="s">
        <v>217</v>
      </c>
    </row>
    <row r="72" spans="1:2">
      <c r="A72" t="s">
        <v>234</v>
      </c>
      <c r="B72" t="s">
        <v>220</v>
      </c>
    </row>
    <row r="73" spans="1:2">
      <c r="A73" t="s">
        <v>234</v>
      </c>
      <c r="B73" t="s">
        <v>223</v>
      </c>
    </row>
    <row r="74" spans="1:2">
      <c r="A74" t="s">
        <v>234</v>
      </c>
      <c r="B74" t="s">
        <v>225</v>
      </c>
    </row>
    <row r="75" spans="1:2">
      <c r="A75" t="s">
        <v>246</v>
      </c>
      <c r="B75" t="s">
        <v>204</v>
      </c>
    </row>
    <row r="76" spans="1:2">
      <c r="A76" t="s">
        <v>246</v>
      </c>
      <c r="B76" t="s">
        <v>339</v>
      </c>
    </row>
    <row r="77" spans="1:2">
      <c r="A77" t="s">
        <v>246</v>
      </c>
      <c r="B77" t="s">
        <v>207</v>
      </c>
    </row>
    <row r="78" spans="1:2">
      <c r="A78" t="s">
        <v>246</v>
      </c>
      <c r="B78" t="s">
        <v>210</v>
      </c>
    </row>
    <row r="79" spans="1:2">
      <c r="A79" t="s">
        <v>246</v>
      </c>
      <c r="B79" t="s">
        <v>213</v>
      </c>
    </row>
    <row r="80" spans="1:2">
      <c r="A80" t="s">
        <v>246</v>
      </c>
      <c r="B80" t="s">
        <v>216</v>
      </c>
    </row>
    <row r="81" spans="1:2">
      <c r="A81" t="s">
        <v>246</v>
      </c>
      <c r="B81" t="s">
        <v>222</v>
      </c>
    </row>
    <row r="82" spans="1:2">
      <c r="A82" t="s">
        <v>246</v>
      </c>
      <c r="B82" t="s">
        <v>219</v>
      </c>
    </row>
    <row r="83" spans="1:2">
      <c r="A83" t="s">
        <v>246</v>
      </c>
      <c r="B83" t="s">
        <v>224</v>
      </c>
    </row>
    <row r="84" spans="1:2">
      <c r="A84" t="s">
        <v>246</v>
      </c>
      <c r="B84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4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2022-11-05T15:47:46Z</cp:lastPrinted>
  <dcterms:created xsi:type="dcterms:W3CDTF">2015-06-05T18:19:34Z</dcterms:created>
  <dcterms:modified xsi:type="dcterms:W3CDTF">2022-11-05T15:47:49Z</dcterms:modified>
</cp:coreProperties>
</file>