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3" i="1"/>
  <c r="G52" i="1"/>
  <c r="G53" i="1"/>
  <c r="H52" i="1"/>
  <c r="H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W39" i="1" s="1"/>
  <c r="W40" i="1"/>
  <c r="W46" i="1"/>
  <c r="W41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W44" i="1" l="1"/>
  <c r="W47" i="1"/>
  <c r="W42" i="1"/>
  <c r="W58" i="1"/>
  <c r="W56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V42" i="1" l="1"/>
  <c r="I53" i="1"/>
  <c r="V55" i="1" s="1"/>
  <c r="H51" i="1"/>
  <c r="U47" i="1" s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V46" i="1" l="1"/>
  <c r="V52" i="1"/>
  <c r="V45" i="1"/>
  <c r="V50" i="1"/>
  <c r="V48" i="1"/>
  <c r="V47" i="1"/>
  <c r="V53" i="1"/>
  <c r="V51" i="1"/>
  <c r="V40" i="1"/>
  <c r="V44" i="1"/>
  <c r="V43" i="1"/>
  <c r="V49" i="1"/>
  <c r="V39" i="1"/>
  <c r="V41" i="1"/>
  <c r="V54" i="1"/>
  <c r="V56" i="1"/>
  <c r="V58" i="1"/>
  <c r="V5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F53" i="1" l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43" i="1" s="1"/>
  <c r="X2" i="1"/>
  <c r="X42" i="1"/>
  <c r="G51" i="1"/>
  <c r="T58" i="1" s="1"/>
  <c r="T49" i="1"/>
  <c r="T41" i="1"/>
  <c r="T44" i="1"/>
  <c r="T46" i="1"/>
  <c r="T48" i="1"/>
  <c r="T40" i="1"/>
  <c r="T43" i="1"/>
  <c r="T45" i="1"/>
  <c r="T42" i="1"/>
  <c r="X55" i="1"/>
  <c r="T56" i="1"/>
  <c r="T50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6" i="1" l="1"/>
  <c r="X41" i="1"/>
  <c r="X40" i="1"/>
  <c r="X47" i="1"/>
  <c r="X52" i="1"/>
  <c r="X51" i="1"/>
  <c r="X46" i="1"/>
  <c r="X39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50" i="1" s="1"/>
  <c r="E51" i="1" s="1"/>
  <c r="E52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N51" i="1" l="1"/>
  <c r="N52" i="1" s="1"/>
  <c r="N53" i="1" s="1"/>
  <c r="P51" i="1"/>
  <c r="P52" i="1" s="1"/>
  <c r="P53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8" i="1" l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8" i="1" l="1"/>
  <c r="AB14" i="1"/>
  <c r="AB53" i="1"/>
  <c r="AB52" i="1"/>
  <c r="Q48" i="1"/>
  <c r="Q49" i="1" s="1"/>
  <c r="Q50" i="1" s="1"/>
  <c r="Q51" i="1" s="1"/>
  <c r="Q52" i="1" s="1"/>
  <c r="Q53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M52" i="1" s="1"/>
  <c r="M53" i="1" s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L52" i="1" s="1"/>
  <c r="L53" i="1" s="1"/>
  <c r="Y58" i="1" s="1"/>
  <c r="Y4" i="1"/>
  <c r="Y37" i="1"/>
  <c r="Y14" i="1"/>
  <c r="Y26" i="1"/>
  <c r="Y57" i="1"/>
  <c r="Y17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  <c r="Y32" i="1" l="1"/>
  <c r="Y48" i="1"/>
  <c r="Y45" i="1"/>
  <c r="Y34" i="1"/>
  <c r="Y23" i="1"/>
  <c r="Y20" i="1"/>
  <c r="Y13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<sst xmlns="http://schemas.openxmlformats.org/spreadsheetml/2006/main" count="781" uniqueCount="484">
  <si>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</si>
  <si>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</si>
  <si>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</si>
  <si>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</si>
  <si>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</si>
  <si>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</si>
  <si>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</si>
  <si>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</si>
  <si>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</si>
  <si>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</si>
  <si>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</si>
  <si>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</si>
  <si>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</si>
  <si>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</si>
  <si>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</si>
  <si>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</si>
  <si>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</si>
  <si>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</si>
  <si>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</si>
  <si>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</si>
  <si>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</si>
  <si>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</si>
  <si>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</si>
  <si>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</si>
  <si>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</si>
  <si>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</si>
  <si>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</si>
  <si>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</si>
  <si>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</si>
  <si>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</si>
  <si>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</si>
  <si>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</si>
  <si>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</si>
  <si>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</si>
  <si>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</si>
  <si>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</si>
  <si>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</si>
  <si>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</si>
  <si>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</si>
  <si>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</si>
  <si>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</si>
  <si>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</si>
  <si>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</si>
  <si>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</si>
  <si>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</si>
  <si>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</si>
  <si>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</si>
  <si>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</si>
  <si>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</si>
  <si>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</si>
  <si>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</si>
  <si>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</si>
  <si>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</si>
  <si>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</si>
  <si>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</si>
  <si>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</si>
  <si>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</si>
  <si>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</si>
  <si>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</si>
  <si>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</si>
  <si>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</si>
  <si>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</si>
  <si>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</si>
  <si>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</si>
  <si>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</si>
  <si>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</si>
  <si>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</si>
  <si>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</si>
  <si>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</si>
  <si>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</si>
  <si>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</si>
  <si>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</si>
  <si>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</si>
  <si>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</si>
  <si>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</si>
  <si>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</si>
  <si>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</si>
  <si>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</si>
  <si>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</si>
  <si>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</si>
  <si>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</si>
  <si>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</si>
  <si>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</si>
  <si>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</si>
  <si>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</si>
  <si>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</si>
  <si>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</si>
  <si>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</si>
  <si>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</si>
  <si>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</si>
  <si>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</si>
  <si>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</si>
  <si>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</si>
  <si>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</si>
  <si>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</si>
  <si>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</si>
  <si>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</si>
  <si>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</si>
  <si>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</si>
  <si>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</si>
  <si>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</si>
  <si>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</si>
  <si>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</si>
  <si>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</si>
  <si>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</si>
  <si>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</si>
  <si>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</si>
  <si>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</si>
  <si>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</si>
  <si>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</si>
  <si>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</si>
  <si>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</si>
  <si>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</si>
  <si>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</si>
  <si>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</si>
  <si>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</si>
  <si>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</si>
  <si>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</si>
  <si>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</si>
  <si>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</si>
  <si>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</si>
  <si>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</si>
  <si>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</si>
  <si>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</si>
  <si>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</si>
  <si>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</si>
  <si>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</si>
  <si>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</si>
  <si>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</si>
  <si>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</si>
  <si>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</si>
  <si>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</si>
  <si>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</si>
  <si>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</si>
  <si>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</si>
  <si>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</si>
  <si>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</si>
  <si>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</si>
  <si>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</si>
  <si>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</si>
  <si>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</si>
  <si>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</si>
  <si>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</si>
  <si>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</si>
  <si>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</si>
  <si>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</si>
  <si>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</si>
  <si>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</si>
  <si>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</si>
  <si>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</si>
  <si>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</si>
  <si>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</si>
  <si>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</si>
  <si>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</si>
  <si>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</si>
  <si>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</si>
  <si>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</si>
  <si>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</si>
  <si>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</si>
  <si>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</si>
  <si>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</si>
  <si>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</si>
  <si>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</si>
  <si>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</si>
  <si>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</si>
  <si>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</si>
  <si>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</si>
  <si>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</si>
  <si>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</si>
  <si>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</si>
  <si>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</si>
  <si>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</si>
  <si>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</si>
  <si>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</si>
  <si>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</si>
  <si>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</si>
  <si>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</si>
  <si>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</si>
  <si>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</si>
  <si>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</si>
  <si>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</si>
  <si>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</si>
  <si>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</si>
  <si>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</si>
  <si>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</si>
  <si>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</si>
  <si>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</si>
  <si>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</si>
  <si>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</si>
  <si>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</si>
  <si>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</si>
  <si>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</si>
  <si>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</si>
  <si>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</si>
  <si>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</si>
  <si>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</si>
  <si>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</si>
  <si>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</si>
  <si>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</si>
  <si>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</si>
  <si>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</si>
  <si>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</si>
  <si>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</si>
  <si>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</si>
  <si>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</si>
  <si>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</si>
  <si>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</si>
  <si>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</si>
  <si>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</si>
  <si>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</si>
  <si>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</si>
  <si>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</si>
  <si>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</si>
  <si>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</si>
  <si>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</si>
  <si>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</si>
  <si>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</si>
  <si>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</si>
  <si>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</si>
  <si>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</si>
  <si>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</si>
  <si>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</si>
  <si>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</si>
  <si>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</si>
  <si>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</si>
  <si>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</si>
  <si>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</si>
  <si>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</si>
  <si>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</si>
  <si>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</si>
  <si>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</si>
  <si>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</si>
  <si>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</si>
  <si>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</si>
  <si>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</si>
  <si>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</si>
  <si>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</si>
  <si>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</si>
  <si>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</si>
  <si>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</si>
  <si>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</si>
  <si>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</si>
  <si>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</si>
  <si>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</si>
  <si>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</si>
  <si>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</si>
  <si>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</si>
  <si>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</si>
  <si>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</si>
  <si>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</si>
  <si>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</si>
  <si>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</si>
  <si>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</si>
  <si>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</si>
  <si>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</si>
  <si>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</si>
  <si>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</si>
  <si>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</si>
  <si>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</si>
  <si>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</si>
  <si>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</si>
  <si>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</si>
  <si>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</si>
  <si>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</si>
  <si>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</si>
  <si>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</si>
  <si>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</si>
  <si>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</si>
  <si>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</si>
  <si>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</si>
  <si>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</si>
  <si>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</si>
  <si>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</si>
  <si>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</si>
  <si>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</si>
  <si>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</si>
  <si>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</si>
  <si>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</si>
  <si>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</si>
  <si>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</si>
  <si>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</si>
  <si>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</si>
  <si>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</si>
  <si>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</si>
  <si>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</si>
  <si>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</si>
  <si>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</si>
  <si>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</si>
  <si>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</si>
  <si>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</si>
  <si>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</si>
  <si>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</si>
  <si>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</si>
  <si>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</si>
  <si>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</si>
  <si>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</si>
  <si>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</si>
  <si>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</si>
  <si>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</si>
  <si>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</si>
  <si>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</si>
  <si>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</si>
  <si>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</si>
  <si>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</si>
  <si>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</si>
  <si>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</si>
  <si>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</si>
  <si>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</si>
  <si>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</si>
  <si>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</si>
  <si>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</si>
  <si>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</si>
  <si>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</si>
  <si>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</si>
  <si>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</si>
  <si>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</si>
  <si>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</si>
  <si>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</si>
  <si>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</si>
  <si>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</si>
  <si>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</si>
  <si>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</si>
  <si>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</si>
  <si>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</si>
  <si>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</si>
  <si>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</si>
  <si>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</si>
  <si>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</si>
  <si>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</si>
  <si>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</si>
  <si>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</si>
  <si>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</si>
  <si>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</si>
  <si>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</si>
  <si>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</si>
  <si>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</si>
  <si>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</si>
  <si>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</si>
  <si>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</si>
  <si>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</si>
  <si>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</si>
  <si>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</si>
  <si>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</si>
  <si>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</si>
  <si>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</si>
  <si>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</si>
  <si>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</si>
  <si>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</si>
  <si>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</si>
  <si>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</si>
  <si>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</si>
  <si>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</si>
  <si>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</si>
  <si>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</si>
  <si>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</si>
  <si>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</si>
  <si>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</si>
  <si>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</si>
  <si>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</si>
  <si>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</si>
  <si>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</si>
  <si>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</si>
  <si>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</si>
  <si>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</si>
  <si>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</si>
  <si>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</si>
  <si>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</si>
  <si>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</si>
  <si>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</si>
  <si>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</si>
  <si>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</si>
  <si>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</si>
  <si>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</si>
  <si>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</si>
  <si>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</si>
  <si>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</si>
  <si>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</si>
  <si>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</si>
  <si>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</si>
  <si>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</si>
  <si>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</si>
  <si>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</si>
  <si>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</si>
  <si>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</si>
  <si>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</si>
  <si>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</si>
  <si>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</si>
  <si>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</si>
  <si>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</si>
  <si>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</si>
  <si>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</si>
  <si>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</si>
  <si>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</si>
  <si>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</si>
  <si>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</si>
  <si>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</si>
  <si>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</si>
  <si>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</si>
  <si>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</si>
  <si>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</si>
  <si>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</si>
  <si>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</si>
  <si>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</si>
  <si>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</si>
  <si>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</si>
  <si>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</si>
  <si>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</si>
  <si>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</si>
  <si>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</si>
  <si>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</si>
  <si>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</si>
  <si>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</si>
  <si>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</si>
  <si>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</si>
  <si>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</si>
  <si>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</si>
  <si>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</si>
  <si>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</si>
  <si>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</si>
  <si>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</si>
  <si>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</si>
  <si>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</si>
  <si>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</si>
  <si>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</si>
  <si>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</si>
  <si>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</si>
  <si>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</si>
  <si>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</si>
  <si>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</si>
  <si>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</si>
  <si>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</si>
  <si>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</si>
  <si>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</si>
  <si>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</si>
  <si>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</si>
  <si>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</si>
  <si>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</si>
  <si>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</si>
  <si>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</si>
  <si>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</si>
  <si>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</si>
  <si>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</si>
  <si>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</si>
  <si>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</si>
  <si>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</si>
  <si>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</si>
  <si>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</si>
  <si>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</si>
  <si>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</si>
  <si>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</si>
  <si>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</si>
  <si>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</si>
  <si>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</si>
  <si>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</si>
  <si>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</si>
  <si>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</si>
  <si>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</si>
  <si>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</si>
  <si>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</si>
  <si>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</si>
  <si>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</si>
  <si>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</si>
  <si>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</si>
  <si>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</si>
  <si>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150 ml</t>
  </si>
  <si>
    <t>Соболев Д.А.</t>
  </si>
  <si>
    <t>Шатунова А.И.</t>
  </si>
  <si>
    <t>RadiFocus</t>
  </si>
  <si>
    <t>Дибиров М.А.</t>
  </si>
  <si>
    <t>Perouse Medical FLAMINGO</t>
  </si>
  <si>
    <t>Савельев С.Н.</t>
  </si>
  <si>
    <t>28:30</t>
  </si>
  <si>
    <t>Правый</t>
  </si>
  <si>
    <t>локтевой</t>
  </si>
  <si>
    <t xml:space="preserve">И/О заведующего отделения: В.Л. Мартынко </t>
  </si>
  <si>
    <t>Старшая мед.сетра: О.Н. Черткова</t>
  </si>
  <si>
    <t>кальциноз, неровности контуров.</t>
  </si>
  <si>
    <t>диффузный кальцинированный стеноз пркосимального сегмента до 50%, диффузный стеноз дистального сегмента 70%. Антеградный кровоток TIMI III.</t>
  </si>
  <si>
    <t xml:space="preserve">кальциноз. Неровности контуров проксимального сегмента, на границе пркосимального и среднего сегмента хроническая тотальная окклюзия. Стеноз устья и проксимальной трети ДВ 80%, извитость в зоне средней трети ДВ со септальным стенозом  до 50%. (D. ветки-ДВ до 3.0 мм). Антеградный кровоток по ПНА TIMI 0. Септальные ветви ПНА 1,2 контрастируются преимущественно за счёт антеградного кровотока. </t>
  </si>
  <si>
    <t>выраженный кальциноз на протяжении проксимального и среднего сегмента. Тотальная окклюзия на уровне проксимального сегмента, неровности контуров дистального сегмента, стеноз пркосимальной трети ЗМЖВ 80%.  Антеградный кровоток TIMI 0. Умеренные коллатерали ЗМЖВ  и ЗБВ преимущественно из системы ОА и СВ ПНА.</t>
  </si>
  <si>
    <t xml:space="preserve">С учётом клинических данных совместно с деж.кардиологом Кругликовой И.В. принято решение о целесообразности реваскуляризации ПКА. </t>
  </si>
  <si>
    <t>50 ml</t>
  </si>
  <si>
    <t xml:space="preserve">1. Контроль места пункции, повязка  на руке до 8 ч. </t>
  </si>
  <si>
    <t>Устье ПКА катетеризировано проводниковым катетером Launcher JL 4,0 6Fr. в мануальной модификации. Коронарный проводник Whisper MS заведен в дистальный сегмент ПКА. БК Sprinter Legend 2.0-15 выполнена реканализация артерии. С техническими сложностями при поддержки проводникового extension катетера - Guidezilla™ II 6F и БК Sprinter Legend 3.0-15  в зону нестабильного значимого диффузного кальцинированного стеноза  среднего сегмента позиционирован и имплантирован DES Resolute Integrity 3,5-30 мм, давлением 14 атм. В зону значимого кальцинированного стеноза проксимального сегмента при поддержки Guidezilla™ II 6F с оверлаппингом на предыдущий стент позиционированы и имплантированы DES Resolute Integrity 3,5-30 мм, давлением 14 атм. и Resolute Integrity 4,0-18 мм, давлением 14 атм.  Постдилатация стента в зоне среднего сегмента и зон оверлаппинга баллоном от стента 4.0-18, давлением 16 атм.  На контрольных съёмках признаков краевых диссекций, тромбоза ПКА нет. Антеградный кровоток по ПКА восстановлен  TIMI III, ЗБВ и ЗМЖВ контрастируются антеградно в полном объёме.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</si>
</sst>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O24" sqref="O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0.88194444444444453</v>
      </c>
      <c r="C10" s="61"/>
      <c r="D10" s="116" t="s">
        <v>235</v>
      </c>
      <c r="E10" s="112"/>
      <c r="F10" s="112"/>
      <c r="G10" s="29" t="s">
        <v>215</v>
      </c>
      <c r="H10" s="31"/>
    </row>
    <row r="11" spans="1:8" ht="18" thickTop="1" thickBot="1">
      <c r="A11" s="106" t="s">
        <v>255</v>
      </c>
      <c r="B11" s="107" t="s">
        <v>470</v>
      </c>
      <c r="C11" s="62"/>
      <c r="D11" s="116" t="s">
        <v>232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15302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81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18560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471</v>
      </c>
      <c r="H16" s="117">
        <v>2420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472</v>
      </c>
      <c r="C18" s="18"/>
      <c r="D18" s="33" t="s">
        <v>273</v>
      </c>
      <c r="E18" s="33"/>
      <c r="F18" s="33"/>
      <c r="G18" s="101" t="s">
        <v>252</v>
      </c>
      <c r="H18" s="102" t="s">
        <v>473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476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480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481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3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0.88194444444444453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0.9375</v>
      </c>
      <c r="C14" s="63"/>
      <c r="D14" s="116" t="s">
        <v>235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Савельев С.Н.</v>
      </c>
      <c r="C15" s="18"/>
      <c r="D15" s="116" t="s">
        <v>232</v>
      </c>
      <c r="E15" s="112"/>
      <c r="F15" s="112"/>
      <c r="G15" s="96" t="str">
        <f>КАГ!G11</f>
        <v>Герасимов М.М.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15302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18560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28:30</v>
      </c>
      <c r="H20" s="118">
        <f>КАГ!H16</f>
        <v>2420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5" t="s">
        <v>483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482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6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Савельев С.Н.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15302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81</v>
      </c>
    </row>
    <row r="7" spans="1:4">
      <c r="A7" s="43"/>
      <c r="B7" s="18"/>
      <c r="C7" s="124" t="s">
        <v>12</v>
      </c>
      <c r="D7" s="126">
        <f>КАГ!$B$14</f>
        <v>18560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44889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460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8" s="193" t="s">
        <v>399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398</v>
      </c>
      <c r="C19" s="168" t="s">
        <v>177</v>
      </c>
      <c r="D19" s="175">
        <v>2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4" t="s">
        <v>398</v>
      </c>
      <c r="C20" s="168" t="s">
        <v>180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30" zoomScaleNormal="100" workbookViewId="0">
      <selection activeCell="AJ36" sqref="AJ3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4.0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Guidezilla™ II 6F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Launcher 7F JL 4.0</v>
      </c>
      <c r="AA10" s="139" t="str">
        <f>IFERROR(INDEX(Расходка[Наименование расходного материала],MATCH(Расходка[№],Поиск_расходки[Индекс10],0)),"")</f>
        <v>Launcher 7F JL 4.0</v>
      </c>
      <c r="AB10" s="139" t="str">
        <f>IFERROR(INDEX(Расходка[Наименование расходного материала],MATCH(Расходка[№],Поиск_расходки[Индекс11],0)),"")</f>
        <v>Launcher 7F JL 4.0</v>
      </c>
      <c r="AC10" s="139" t="str">
        <f>IFERROR(INDEX(Расходка[Наименование расходного материала],MATCH(Расходка[№],Поиск_расходки[Индекс12],0)),"")</f>
        <v>Launcher 7F JL 4.0</v>
      </c>
      <c r="AD10" s="139" t="str">
        <f>IFERROR(INDEX(Расходка[Наименование расходного материала],MATCH(Расходка[№],Поиск_расходки[Индекс13],0)),"")</f>
        <v>Launcher 7F JL 4.0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200" t="s">
        <v>450</v>
      </c>
      <c r="AM11" t="s">
        <v>378</v>
      </c>
    </row>
    <row r="12" spans="1:39">
      <c r="A12">
        <v>10</v>
      </c>
      <c r="B12" t="s">
        <v>376</v>
      </c>
      <c r="C12" t="s">
        <v>462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469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Angio-Seal™ VIP</v>
      </c>
      <c r="AA14" s="139" t="str">
        <f>IFERROR(INDEX(Расходка[Наименование расходного материала],MATCH(Расходка[№],Поиск_расходки[Индекс10],0)),"")</f>
        <v>Angio-Seal™ VIP</v>
      </c>
      <c r="AB14" s="139" t="str">
        <f>IFERROR(INDEX(Расходка[Наименование расходного материала],MATCH(Расходка[№],Поиск_расходки[Индекс11],0)),"")</f>
        <v>Angio-Seal™ VIP</v>
      </c>
      <c r="AC14" s="139" t="str">
        <f>IFERROR(INDEX(Расходка[Наименование расходного материала],MATCH(Расходка[№],Поиск_расходки[Индекс12],0)),"")</f>
        <v>Angio-Seal™ VIP</v>
      </c>
      <c r="AD14" s="139" t="str">
        <f>IFERROR(INDEX(Расходка[Наименование расходного материала],MATCH(Расходка[№],Поиск_расходки[Индекс13],0)),"")</f>
        <v>Angio-Seal™ VIP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14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Oscor 7F</v>
      </c>
      <c r="AA17" s="139" t="str">
        <f>IFERROR(INDEX(Расходка[Наименование расходного материала],MATCH(Расходка[№],Поиск_расходки[Индекс10],0)),"")</f>
        <v>Oscor 7F</v>
      </c>
      <c r="AB17" s="139" t="str">
        <f>IFERROR(INDEX(Расходка[Наименование расходного материала],MATCH(Расходка[№],Поиск_расходки[Индекс11],0)),"")</f>
        <v>Oscor 7F</v>
      </c>
      <c r="AC17" s="139" t="str">
        <f>IFERROR(INDEX(Расходка[Наименование расходного материала],MATCH(Расходка[№],Поиск_расходки[Индекс12],0)),"")</f>
        <v>Oscor 7F</v>
      </c>
      <c r="AD17" s="139" t="str">
        <f>IFERROR(INDEX(Расходка[Наименование расходного материала],MATCH(Расходка[№],Поиск_расходки[Индекс13],0)),"")</f>
        <v>Oscor 7F</v>
      </c>
      <c r="AF17" s="4" t="s">
        <v>5</v>
      </c>
      <c r="AG17" s="4" t="s">
        <v>414</v>
      </c>
    </row>
    <row r="18" spans="1:33">
      <c r="A18">
        <v>15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LS Hydro-Track®</v>
      </c>
      <c r="AA18" s="139" t="str">
        <f>IFERROR(INDEX(Расходка[Наименование расходного материала],MATCH(Расходка[№],Поиск_расходки[Индекс10],0)),"")</f>
        <v>Cougar LS Hydro-Track®</v>
      </c>
      <c r="AB18" s="139" t="str">
        <f>IFERROR(INDEX(Расходка[Наименование расходного материала],MATCH(Расходка[№],Поиск_расходки[Индекс11],0)),"")</f>
        <v>Cougar LS Hydro-Track®</v>
      </c>
      <c r="AC18" s="139" t="str">
        <f>IFERROR(INDEX(Расходка[Наименование расходного материала],MATCH(Расходка[№],Поиск_расходки[Индекс12],0)),"")</f>
        <v>Cougar LS Hydro-Track®</v>
      </c>
      <c r="AD18" s="139" t="str">
        <f>IFERROR(INDEX(Расходка[Наименование расходного материала],MATCH(Расходка[№],Поиск_расходки[Индекс13],0)),"")</f>
        <v>Cougar LS Hydro-Track®</v>
      </c>
      <c r="AF18" s="4" t="s">
        <v>5</v>
      </c>
      <c r="AG18" s="4" t="s">
        <v>114</v>
      </c>
    </row>
    <row r="19" spans="1:33">
      <c r="A19">
        <v>16</v>
      </c>
      <c r="B19" t="s">
        <v>3</v>
      </c>
      <c r="C19" s="1" t="s">
        <v>456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Cougar XT Hydro-Track®</v>
      </c>
      <c r="AA19" s="139" t="str">
        <f>IFERROR(INDEX(Расходка[Наименование расходного материала],MATCH(Расходка[№],Поиск_расходки[Индекс10],0)),"")</f>
        <v>Cougar XT Hydro-Track®</v>
      </c>
      <c r="AB19" s="139" t="str">
        <f>IFERROR(INDEX(Расходка[Наименование расходного материала],MATCH(Расходка[№],Поиск_расходки[Индекс11],0)),"")</f>
        <v>Cougar XT Hydro-Track®</v>
      </c>
      <c r="AC19" s="139" t="str">
        <f>IFERROR(INDEX(Расходка[Наименование расходного материала],MATCH(Расходка[№],Поиск_расходки[Индекс12],0)),"")</f>
        <v>Cougar XT Hydro-Track®</v>
      </c>
      <c r="AD19" s="139" t="str">
        <f>IFERROR(INDEX(Расходка[Наименование расходного материала],MATCH(Расходка[№],Поиск_расходки[Индекс13],0)),"")</f>
        <v>Cougar XT Hydro-Track®</v>
      </c>
      <c r="AF19" s="4" t="s">
        <v>5</v>
      </c>
      <c r="AG19" s="4" t="s">
        <v>115</v>
      </c>
    </row>
    <row r="20" spans="1:33">
      <c r="A20">
        <v>17</v>
      </c>
      <c r="B20" t="s">
        <v>3</v>
      </c>
      <c r="C20" s="1" t="s">
        <v>397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Fielder</v>
      </c>
      <c r="AA20" s="139" t="str">
        <f>IFERROR(INDEX(Расходка[Наименование расходного материала],MATCH(Расходка[№],Поиск_расходки[Индекс10],0)),"")</f>
        <v>Fielder</v>
      </c>
      <c r="AB20" s="139" t="str">
        <f>IFERROR(INDEX(Расходка[Наименование расходного материала],MATCH(Расходка[№],Поиск_расходки[Индекс11],0)),"")</f>
        <v>Fielder</v>
      </c>
      <c r="AC20" s="139" t="str">
        <f>IFERROR(INDEX(Расходка[Наименование расходного материала],MATCH(Расходка[№],Поиск_расходки[Индекс12],0)),"")</f>
        <v>Fielder</v>
      </c>
      <c r="AD20" s="139" t="str">
        <f>IFERROR(INDEX(Расходка[Наименование расходного материала],MATCH(Расходка[№],Поиск_расходки[Индекс13],0)),"")</f>
        <v>Fielder</v>
      </c>
      <c r="AF20" s="4" t="s">
        <v>5</v>
      </c>
      <c r="AG20" s="4" t="s">
        <v>116</v>
      </c>
    </row>
    <row r="21" spans="1:33">
      <c r="A21">
        <v>18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Gaia Second</v>
      </c>
      <c r="AA21" s="139" t="str">
        <f>IFERROR(INDEX(Расходка[Наименование расходного материала],MATCH(Расходка[№],Поиск_расходки[Индекс10],0)),"")</f>
        <v>Gaia Second</v>
      </c>
      <c r="AB21" s="139" t="str">
        <f>IFERROR(INDEX(Расходка[Наименование расходного материала],MATCH(Расходка[№],Поиск_расходки[Индекс11],0)),"")</f>
        <v>Gaia Second</v>
      </c>
      <c r="AC21" s="139" t="str">
        <f>IFERROR(INDEX(Расходка[Наименование расходного материала],MATCH(Расходка[№],Поиск_расходки[Индекс12],0)),"")</f>
        <v>Gaia Second</v>
      </c>
      <c r="AD21" s="139" t="str">
        <f>IFERROR(INDEX(Расходка[Наименование расходного материала],MATCH(Расходка[№],Поиск_расходки[Индекс13],0)),"")</f>
        <v>Gaia Second</v>
      </c>
      <c r="AF21" s="4" t="s">
        <v>5</v>
      </c>
      <c r="AG21" s="4" t="s">
        <v>117</v>
      </c>
    </row>
    <row r="22" spans="1:33">
      <c r="A22">
        <v>19</v>
      </c>
      <c r="B22" t="s">
        <v>3</v>
      </c>
      <c r="C22" t="s">
        <v>394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Intuition</v>
      </c>
      <c r="AA22" s="139" t="str">
        <f>IFERROR(INDEX(Расходка[Наименование расходного материала],MATCH(Расходка[№],Поиск_расходки[Индекс10],0)),"")</f>
        <v>Intuition</v>
      </c>
      <c r="AB22" s="139" t="str">
        <f>IFERROR(INDEX(Расходка[Наименование расходного материала],MATCH(Расходка[№],Поиск_расходки[Индекс11],0)),"")</f>
        <v>Intuition</v>
      </c>
      <c r="AC22" s="139" t="str">
        <f>IFERROR(INDEX(Расходка[Наименование расходного материала],MATCH(Расходка[№],Поиск_расходки[Индекс12],0)),"")</f>
        <v>Intuition</v>
      </c>
      <c r="AD22" s="139" t="str">
        <f>IFERROR(INDEX(Расходка[Наименование расходного материала],MATCH(Расходка[№],Поиск_расходки[Индекс13],0)),"")</f>
        <v>Intuition</v>
      </c>
      <c r="AF22" s="4" t="s">
        <v>5</v>
      </c>
      <c r="AG22" s="4" t="s">
        <v>118</v>
      </c>
    </row>
    <row r="23" spans="1:33">
      <c r="A23">
        <v>20</v>
      </c>
      <c r="B23" t="s">
        <v>3</v>
      </c>
      <c r="C23" t="s">
        <v>395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ProVia 3 Hydro-Track®</v>
      </c>
      <c r="AA23" s="139" t="str">
        <f>IFERROR(INDEX(Расходка[Наименование расходного материала],MATCH(Расходка[№],Поиск_расходки[Индекс10],0)),"")</f>
        <v>ProVia 3 Hydro-Track®</v>
      </c>
      <c r="AB23" s="139" t="str">
        <f>IFERROR(INDEX(Расходка[Наименование расходного материала],MATCH(Расходка[№],Поиск_расходки[Индекс11],0)),"")</f>
        <v>ProVia 3 Hydro-Track®</v>
      </c>
      <c r="AC23" s="139" t="str">
        <f>IFERROR(INDEX(Расходка[Наименование расходного материала],MATCH(Расходка[№],Поиск_расходки[Индекс12],0)),"")</f>
        <v>ProVia 3 Hydro-Track®</v>
      </c>
      <c r="AD23" s="139" t="str">
        <f>IFERROR(INDEX(Расходка[Наименование расходного материала],MATCH(Расходка[№],Поиск_расходки[Индекс13],0)),"")</f>
        <v>ProVia 3 Hydro-Track®</v>
      </c>
      <c r="AF23" s="4" t="s">
        <v>5</v>
      </c>
      <c r="AG23" s="4" t="s">
        <v>119</v>
      </c>
    </row>
    <row r="24" spans="1:33">
      <c r="A24">
        <v>21</v>
      </c>
      <c r="B24" t="s">
        <v>3</v>
      </c>
      <c r="C24" t="s">
        <v>391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ProVia 6 Hydro-Track®</v>
      </c>
      <c r="AA24" s="139" t="str">
        <f>IFERROR(INDEX(Расходка[Наименование расходного материала],MATCH(Расходка[№],Поиск_расходки[Индекс10],0)),"")</f>
        <v>ProVia 6 Hydro-Track®</v>
      </c>
      <c r="AB24" s="139" t="str">
        <f>IFERROR(INDEX(Расходка[Наименование расходного материала],MATCH(Расходка[№],Поиск_расходки[Индекс11],0)),"")</f>
        <v>ProVia 6 Hydro-Track®</v>
      </c>
      <c r="AC24" s="139" t="str">
        <f>IFERROR(INDEX(Расходка[Наименование расходного материала],MATCH(Расходка[№],Поиск_расходки[Индекс12],0)),"")</f>
        <v>ProVia 6 Hydro-Track®</v>
      </c>
      <c r="AD24" s="139" t="str">
        <f>IFERROR(INDEX(Расходка[Наименование расходного материала],MATCH(Расходка[№],Поиск_расходки[Индекс13],0)),"")</f>
        <v>ProVia 6 Hydro-Track®</v>
      </c>
      <c r="AF24" s="4" t="s">
        <v>5</v>
      </c>
      <c r="AG24" s="4" t="s">
        <v>120</v>
      </c>
    </row>
    <row r="25" spans="1:33">
      <c r="A25">
        <v>22</v>
      </c>
      <c r="B25" t="s">
        <v>3</v>
      </c>
      <c r="C25" s="1" t="s">
        <v>447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ProVia 9 Hydro-Track®</v>
      </c>
      <c r="AA25" s="139" t="str">
        <f>IFERROR(INDEX(Расходка[Наименование расходного материала],MATCH(Расходка[№],Поиск_расходки[Индекс10],0)),"")</f>
        <v>ProVia 9 Hydro-Track®</v>
      </c>
      <c r="AB25" s="139" t="str">
        <f>IFERROR(INDEX(Расходка[Наименование расходного материала],MATCH(Расходка[№],Поиск_расходки[Индекс11],0)),"")</f>
        <v>ProVia 9 Hydro-Track®</v>
      </c>
      <c r="AC25" s="139" t="str">
        <f>IFERROR(INDEX(Расходка[Наименование расходного материала],MATCH(Расходка[№],Поиск_расходки[Индекс12],0)),"")</f>
        <v>ProVia 9 Hydro-Track®</v>
      </c>
      <c r="AD25" s="139" t="str">
        <f>IFERROR(INDEX(Расходка[Наименование расходного материала],MATCH(Расходка[№],Поиск_расходки[Индекс13],0)),"")</f>
        <v>ProVia 9 Hydro-Track®</v>
      </c>
      <c r="AF25" s="4" t="s">
        <v>5</v>
      </c>
      <c r="AG25" s="4" t="s">
        <v>121</v>
      </c>
    </row>
    <row r="26" spans="1:33">
      <c r="A26">
        <v>23</v>
      </c>
      <c r="B26" t="s">
        <v>3</v>
      </c>
      <c r="C26" s="1" t="s">
        <v>458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Rinato</v>
      </c>
      <c r="AA26" s="144" t="str">
        <f>IFERROR(INDEX(Расходка[Наименование расходного материала],MATCH(Расходка[№],Поиск_расходки[Индекс10],0)),"")</f>
        <v>Rinato</v>
      </c>
      <c r="AB26" s="144" t="str">
        <f>IFERROR(INDEX(Расходка[Наименование расходного материала],MATCH(Расходка[№],Поиск_расходки[Индекс11],0)),"")</f>
        <v>Rinato</v>
      </c>
      <c r="AC26" s="144" t="str">
        <f>IFERROR(INDEX(Расходка[Наименование расходного материала],MATCH(Расходка[№],Поиск_расходки[Индекс12],0)),"")</f>
        <v>Rinato</v>
      </c>
      <c r="AD26" s="144" t="str">
        <f>IFERROR(INDEX(Расходка[Наименование расходного материала],MATCH(Расходка[№],Поиск_расходки[Индекс13],0)),"")</f>
        <v>Rinato</v>
      </c>
      <c r="AF26" s="4" t="s">
        <v>5</v>
      </c>
      <c r="AG26" s="4" t="s">
        <v>372</v>
      </c>
    </row>
    <row r="27" spans="1:33">
      <c r="A27">
        <v>24</v>
      </c>
      <c r="B27" t="s">
        <v>3</v>
      </c>
      <c r="C27" s="1" t="s">
        <v>457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Runthrough NS (Floppy)</v>
      </c>
      <c r="AA27" s="144" t="str">
        <f>IFERROR(INDEX(Расходка[Наименование расходного материала],MATCH(Расходка[№],Поиск_расходки[Индекс10],0)),"")</f>
        <v>Runthrough NS (Floppy)</v>
      </c>
      <c r="AB27" s="144" t="str">
        <f>IFERROR(INDEX(Расходка[Наименование расходного материала],MATCH(Расходка[№],Поиск_расходки[Индекс11],0)),"")</f>
        <v>Runthrough NS (Floppy)</v>
      </c>
      <c r="AC27" s="144" t="str">
        <f>IFERROR(INDEX(Расходка[Наименование расходного материала],MATCH(Расходка[№],Поиск_расходки[Индекс12],0)),"")</f>
        <v>Runthrough NS (Floppy)</v>
      </c>
      <c r="AD27" s="144" t="str">
        <f>IFERROR(INDEX(Расходка[Наименование расходного материала],MATCH(Расходка[№],Поиск_расходки[Индекс13],0)),"")</f>
        <v>Runthrough NS (Floppy)</v>
      </c>
      <c r="AF27" s="4" t="s">
        <v>5</v>
      </c>
      <c r="AG27" s="4" t="s">
        <v>373</v>
      </c>
    </row>
    <row r="28" spans="1:33">
      <c r="A28">
        <v>25</v>
      </c>
      <c r="B28" t="s">
        <v>3</v>
      </c>
      <c r="C28" t="s">
        <v>390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Runthrough NS Hypercoat</v>
      </c>
      <c r="AA28" s="144" t="str">
        <f>IFERROR(INDEX(Расходка[Наименование расходного материала],MATCH(Расходка[№],Поиск_расходки[Индекс10],0)),"")</f>
        <v>Runthrough NS Hypercoat</v>
      </c>
      <c r="AB28" s="144" t="str">
        <f>IFERROR(INDEX(Расходка[Наименование расходного материала],MATCH(Расходка[№],Поиск_расходки[Индекс11],0)),"")</f>
        <v>Runthrough NS Hypercoat</v>
      </c>
      <c r="AC28" s="144" t="str">
        <f>IFERROR(INDEX(Расходка[Наименование расходного материала],MATCH(Расходка[№],Поиск_расходки[Индекс12],0)),"")</f>
        <v>Runthrough NS Hypercoat</v>
      </c>
      <c r="AD28" s="144" t="str">
        <f>IFERROR(INDEX(Расходка[Наименование расходного материала],MATCH(Расходка[№],Поиск_расходки[Индекс13],0)),"")</f>
        <v>Runthrough NS Hypercoat</v>
      </c>
      <c r="AF28" s="4" t="s">
        <v>5</v>
      </c>
      <c r="AG28" s="4" t="s">
        <v>455</v>
      </c>
    </row>
    <row r="29" spans="1:33">
      <c r="A29">
        <v>26</v>
      </c>
      <c r="B29" t="s">
        <v>3</v>
      </c>
      <c r="C29" t="s">
        <v>392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Runthrough NS Intermediate</v>
      </c>
      <c r="AA29" s="144" t="str">
        <f>IFERROR(INDEX(Расходка[Наименование расходного материала],MATCH(Расходка[№],Поиск_расходки[Индекс10],0)),"")</f>
        <v>Runthrough NS Intermediate</v>
      </c>
      <c r="AB29" s="144" t="str">
        <f>IFERROR(INDEX(Расходка[Наименование расходного материала],MATCH(Расходка[№],Поиск_расходки[Индекс11],0)),"")</f>
        <v>Runthrough NS Intermediate</v>
      </c>
      <c r="AC29" s="144" t="str">
        <f>IFERROR(INDEX(Расходка[Наименование расходного материала],MATCH(Расходка[№],Поиск_расходки[Индекс12],0)),"")</f>
        <v>Runthrough NS Intermediate</v>
      </c>
      <c r="AD29" s="144" t="str">
        <f>IFERROR(INDEX(Расходка[Наименование расходного материала],MATCH(Расходка[№],Поиск_расходки[Индекс13],0)),"")</f>
        <v>Runthrough NS Intermediate</v>
      </c>
      <c r="AF29" s="4" t="s">
        <v>6</v>
      </c>
      <c r="AG29" s="4" t="s">
        <v>159</v>
      </c>
    </row>
    <row r="30" spans="1:33">
      <c r="A30">
        <v>27</v>
      </c>
      <c r="B30" t="s">
        <v>3</v>
      </c>
      <c r="C30" t="s">
        <v>460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1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Sion</v>
      </c>
      <c r="AA30" s="144" t="str">
        <f>IFERROR(INDEX(Расходка[Наименование расходного материала],MATCH(Расходка[№],Поиск_расходки[Индекс10],0)),"")</f>
        <v>Sion</v>
      </c>
      <c r="AB30" s="144" t="str">
        <f>IFERROR(INDEX(Расходка[Наименование расходного материала],MATCH(Расходка[№],Поиск_расходки[Индекс11],0)),"")</f>
        <v>Sion</v>
      </c>
      <c r="AC30" s="144" t="str">
        <f>IFERROR(INDEX(Расходка[Наименование расходного материала],MATCH(Расходка[№],Поиск_расходки[Индекс12],0)),"")</f>
        <v>Sion</v>
      </c>
      <c r="AD30" s="144" t="str">
        <f>IFERROR(INDEX(Расходка[Наименование расходного материала],MATCH(Расходка[№],Поиск_расходки[Индекс13],0)),"")</f>
        <v>Sion</v>
      </c>
      <c r="AF30" s="4" t="s">
        <v>6</v>
      </c>
      <c r="AG30" s="4" t="s">
        <v>452</v>
      </c>
    </row>
    <row r="31" spans="1:33">
      <c r="A31">
        <v>28</v>
      </c>
      <c r="B31" t="s">
        <v>3</v>
      </c>
      <c r="C31" t="s">
        <v>461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Thunder</v>
      </c>
      <c r="AA31" s="144" t="str">
        <f>IFERROR(INDEX(Расходка[Наименование расходного материала],MATCH(Расходка[№],Поиск_расходки[Индекс10],0)),"")</f>
        <v>Thunder</v>
      </c>
      <c r="AB31" s="144" t="str">
        <f>IFERROR(INDEX(Расходка[Наименование расходного материала],MATCH(Расходка[№],Поиск_расходки[Индекс11],0)),"")</f>
        <v>Thunder</v>
      </c>
      <c r="AC31" s="144" t="str">
        <f>IFERROR(INDEX(Расходка[Наименование расходного материала],MATCH(Расходка[№],Поиск_расходки[Индекс12],0)),"")</f>
        <v>Thunder</v>
      </c>
      <c r="AD31" s="144" t="str">
        <f>IFERROR(INDEX(Расходка[Наименование расходного материала],MATCH(Расходка[№],Поиск_расходки[Индекс13],0)),"")</f>
        <v>Thunder</v>
      </c>
      <c r="AF31" s="4" t="s">
        <v>6</v>
      </c>
      <c r="AG31" s="4" t="s">
        <v>418</v>
      </c>
    </row>
    <row r="32" spans="1:33">
      <c r="A32">
        <v>29</v>
      </c>
      <c r="B32" t="s">
        <v>3</v>
      </c>
      <c r="C32" t="s">
        <v>434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Whisper MS</v>
      </c>
      <c r="AA32" s="144" t="str">
        <f>IFERROR(INDEX(Расходка[Наименование расходного материала],MATCH(Расходка[№],Поиск_расходки[Индекс10],0)),"")</f>
        <v>Whisper MS</v>
      </c>
      <c r="AB32" s="144" t="str">
        <f>IFERROR(INDEX(Расходка[Наименование расходного материала],MATCH(Расходка[№],Поиск_расходки[Индекс11],0)),"")</f>
        <v>Whisper MS</v>
      </c>
      <c r="AC32" s="144" t="str">
        <f>IFERROR(INDEX(Расходка[Наименование расходного материала],MATCH(Расходка[№],Поиск_расходки[Индекс12],0)),"")</f>
        <v>Whisper MS</v>
      </c>
      <c r="AD32" s="144" t="str">
        <f>IFERROR(INDEX(Расходка[Наименование расходного материала],MATCH(Расходка[№],Поиск_расходки[Индекс13],0)),"")</f>
        <v>Whisper MS</v>
      </c>
      <c r="AF32" s="4" t="s">
        <v>6</v>
      </c>
      <c r="AG32" s="4" t="s">
        <v>429</v>
      </c>
    </row>
    <row r="33" spans="1:33">
      <c r="A33">
        <v>30</v>
      </c>
      <c r="B33" t="s">
        <v>3</v>
      </c>
      <c r="C33" t="s">
        <v>124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Winn 200T</v>
      </c>
      <c r="AA33" s="144" t="str">
        <f>IFERROR(INDEX(Расходка[Наименование расходного материала],MATCH(Расходка[№],Поиск_расходки[Индекс10],0)),"")</f>
        <v>Winn 200T</v>
      </c>
      <c r="AB33" s="144" t="str">
        <f>IFERROR(INDEX(Расходка[Наименование расходного материала],MATCH(Расходка[№],Поиск_расходки[Индекс11],0)),"")</f>
        <v>Winn 200T</v>
      </c>
      <c r="AC33" s="144" t="str">
        <f>IFERROR(INDEX(Расходка[Наименование расходного материала],MATCH(Расходка[№],Поиск_расходки[Индекс12],0)),"")</f>
        <v>Winn 200T</v>
      </c>
      <c r="AD33" s="144" t="str">
        <f>IFERROR(INDEX(Расходка[Наименование расходного материала],MATCH(Расходка[№],Поиск_расходки[Индекс13],0)),"")</f>
        <v>Winn 200T</v>
      </c>
      <c r="AF33" s="4" t="s">
        <v>6</v>
      </c>
      <c r="AG33" s="4" t="s">
        <v>105</v>
      </c>
    </row>
    <row r="34" spans="1:33">
      <c r="A34">
        <v>31</v>
      </c>
      <c r="B34" t="s">
        <v>6</v>
      </c>
      <c r="C34" s="1" t="s">
        <v>344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4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4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4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4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4" s="4" t="s">
        <v>6</v>
      </c>
      <c r="AG34" s="4" t="s">
        <v>160</v>
      </c>
    </row>
    <row r="35" spans="1:33">
      <c r="A35">
        <v>32</v>
      </c>
      <c r="B35" t="s">
        <v>6</v>
      </c>
      <c r="C35" s="197" t="s">
        <v>428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5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5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5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5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5" s="4" t="s">
        <v>6</v>
      </c>
      <c r="AG35" s="4" t="s">
        <v>451</v>
      </c>
    </row>
    <row r="36" spans="1:33">
      <c r="A36">
        <v>33</v>
      </c>
      <c r="B36" t="s">
        <v>6</v>
      </c>
      <c r="C36" s="197" t="s">
        <v>427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BMS, Integtity</v>
      </c>
      <c r="AA36" s="144" t="str">
        <f>IFERROR(INDEX(Расходка[Наименование расходного материала],MATCH(Расходка[№],Поиск_расходки[Индекс10],0)),"")</f>
        <v>BMS, Integtity</v>
      </c>
      <c r="AB36" s="144" t="str">
        <f>IFERROR(INDEX(Расходка[Наименование расходного материала],MATCH(Расходка[№],Поиск_расходки[Индекс11],0)),"")</f>
        <v>BMS, Integtity</v>
      </c>
      <c r="AC36" s="144" t="str">
        <f>IFERROR(INDEX(Расходка[Наименование расходного материала],MATCH(Расходка[№],Поиск_расходки[Индекс12],0)),"")</f>
        <v>BMS, Integtity</v>
      </c>
      <c r="AD36" s="144" t="str">
        <f>IFERROR(INDEX(Расходка[Наименование расходного материала],MATCH(Расходка[№],Поиск_расходки[Индекс13],0)),"")</f>
        <v>BMS, Integtity</v>
      </c>
      <c r="AF36" s="4" t="s">
        <v>6</v>
      </c>
      <c r="AG36" s="4" t="s">
        <v>163</v>
      </c>
    </row>
    <row r="37" spans="1:33">
      <c r="A37">
        <v>34</v>
      </c>
      <c r="B37" t="s">
        <v>6</v>
      </c>
      <c r="C37" s="163" t="s">
        <v>398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1</v>
      </c>
      <c r="L37" s="142">
        <f>IF(ISNUMBER(SEARCH('Карта учёта'!$B$20,Расходка[Наименование расходного материала])),MAX($L$1:L36)+1,0)</f>
        <v>1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DES, Calipso</v>
      </c>
      <c r="AA37" s="144" t="str">
        <f>IFERROR(INDEX(Расходка[Наименование расходного материала],MATCH(Расходка[№],Поиск_расходки[Индекс10],0)),"")</f>
        <v>DES, Calipso</v>
      </c>
      <c r="AB37" s="144" t="str">
        <f>IFERROR(INDEX(Расходка[Наименование расходного материала],MATCH(Расходка[№],Поиск_расходки[Индекс11],0)),"")</f>
        <v>DES, Calipso</v>
      </c>
      <c r="AC37" s="144" t="str">
        <f>IFERROR(INDEX(Расходка[Наименование расходного материала],MATCH(Расходка[№],Поиск_расходки[Индекс12],0)),"")</f>
        <v>DES, Calipso</v>
      </c>
      <c r="AD37" s="144" t="str">
        <f>IFERROR(INDEX(Расходка[Наименование расходного материала],MATCH(Расходка[№],Поиск_расходки[Индекс13],0)),"")</f>
        <v>DES, Calipso</v>
      </c>
      <c r="AF37" s="4" t="s">
        <v>6</v>
      </c>
      <c r="AG37" s="4" t="s">
        <v>165</v>
      </c>
    </row>
    <row r="38" spans="1:33">
      <c r="A38">
        <v>35</v>
      </c>
      <c r="B38" t="s">
        <v>6</v>
      </c>
      <c r="C38" t="s">
        <v>453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DES, NanoMed</v>
      </c>
      <c r="AA38" s="144" t="str">
        <f>IFERROR(INDEX(Расходка[Наименование расходного материала],MATCH(Расходка[№],Поиск_расходки[Индекс10],0)),"")</f>
        <v>DES, NanoMed</v>
      </c>
      <c r="AB38" s="144" t="str">
        <f>IFERROR(INDEX(Расходка[Наименование расходного материала],MATCH(Расходка[№],Поиск_расходки[Индекс11],0)),"")</f>
        <v>DES, NanoMed</v>
      </c>
      <c r="AC38" s="144" t="str">
        <f>IFERROR(INDEX(Расходка[Наименование расходного материала],MATCH(Расходка[№],Поиск_расходки[Индекс12],0)),"")</f>
        <v>DES, NanoMed</v>
      </c>
      <c r="AD38" s="144" t="str">
        <f>IFERROR(INDEX(Расходка[Наименование расходного материала],MATCH(Расходка[№],Поиск_расходки[Индекс13],0)),"")</f>
        <v>DES, NanoMed</v>
      </c>
      <c r="AF38" s="4" t="s">
        <v>6</v>
      </c>
      <c r="AG38" s="4" t="s">
        <v>432</v>
      </c>
    </row>
    <row r="39" spans="1:33">
      <c r="A39">
        <v>36</v>
      </c>
      <c r="B39" t="s">
        <v>6</v>
      </c>
      <c r="C39" s="199" t="s">
        <v>443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>DES, Resolute Integtity</v>
      </c>
      <c r="AA39" s="144" t="str">
        <f>IFERROR(INDEX(Расходка[Наименование расходного материала],MATCH(Расходка[№],Поиск_расходки[Индекс10],0)),"")</f>
        <v>DES, Resolute Integtity</v>
      </c>
      <c r="AB39" s="144" t="str">
        <f>IFERROR(INDEX(Расходка[Наименование расходного материала],MATCH(Расходка[№],Поиск_расходки[Индекс11],0)),"")</f>
        <v>DES, Resolute Integtity</v>
      </c>
      <c r="AC39" s="144" t="str">
        <f>IFERROR(INDEX(Расходка[Наименование расходного материала],MATCH(Расходка[№],Поиск_расходки[Индекс12],0)),"")</f>
        <v>DES, Resolute Integtity</v>
      </c>
      <c r="AD39" s="144" t="str">
        <f>IFERROR(INDEX(Расходка[Наименование расходного материала],MATCH(Расходка[№],Поиск_расходки[Индекс13],0)),"")</f>
        <v>DES, Resolute Integtity</v>
      </c>
      <c r="AF39" s="4" t="s">
        <v>6</v>
      </c>
      <c r="AG39" s="4" t="s">
        <v>164</v>
      </c>
    </row>
    <row r="40" spans="1:33">
      <c r="A40">
        <v>37</v>
      </c>
      <c r="B40" t="s">
        <v>123</v>
      </c>
      <c r="C40" s="1" t="s">
        <v>399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1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>DES, Yukon Chrome PC</v>
      </c>
      <c r="AA40" s="144" t="str">
        <f>IFERROR(INDEX(Расходка[Наименование расходного материала],MATCH(Расходка[№],Поиск_расходки[Индекс10],0)),"")</f>
        <v>DES, Yukon Chrome PC</v>
      </c>
      <c r="AB40" s="144" t="str">
        <f>IFERROR(INDEX(Расходка[Наименование расходного материала],MATCH(Расходка[№],Поиск_расходки[Индекс11],0)),"")</f>
        <v>DES, Yukon Chrome PC</v>
      </c>
      <c r="AC40" s="144" t="str">
        <f>IFERROR(INDEX(Расходка[Наименование расходного материала],MATCH(Расходка[№],Поиск_расходки[Индекс12],0)),"")</f>
        <v>DES, Yukon Chrome PC</v>
      </c>
      <c r="AD40" s="144" t="str">
        <f>IFERROR(INDEX(Расходка[Наименование расходного материала],MATCH(Расходка[№],Поиск_расходки[Индекс13],0)),"")</f>
        <v>DES, Yukon Chrome PC</v>
      </c>
      <c r="AF40" s="4" t="s">
        <v>6</v>
      </c>
      <c r="AG40" s="4" t="s">
        <v>433</v>
      </c>
    </row>
    <row r="41" spans="1:33">
      <c r="A41">
        <v>38</v>
      </c>
      <c r="B41" t="s">
        <v>123</v>
      </c>
      <c r="C41" s="1" t="s">
        <v>425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>DES,Firehawk</v>
      </c>
      <c r="AA41" s="144" t="str">
        <f>IFERROR(INDEX(Расходка[Наименование расходного материала],MATCH(Расходка[№],Поиск_расходки[Индекс10],0)),"")</f>
        <v>DES,Firehawk</v>
      </c>
      <c r="AB41" s="144" t="str">
        <f>IFERROR(INDEX(Расходка[Наименование расходного материала],MATCH(Расходка[№],Поиск_расходки[Индекс11],0)),"")</f>
        <v>DES,Firehawk</v>
      </c>
      <c r="AC41" s="144" t="str">
        <f>IFERROR(INDEX(Расходка[Наименование расходного материала],MATCH(Расходка[№],Поиск_расходки[Индекс12],0)),"")</f>
        <v>DES,Firehawk</v>
      </c>
      <c r="AD41" s="144" t="str">
        <f>IFERROR(INDEX(Расходка[Наименование расходного материала],MATCH(Расходка[№],Поиск_расходки[Индекс13],0)),"")</f>
        <v>DES,Firehawk</v>
      </c>
      <c r="AF41" s="4" t="s">
        <v>6</v>
      </c>
      <c r="AG41" s="4" t="s">
        <v>167</v>
      </c>
    </row>
    <row r="42" spans="1:33">
      <c r="A42">
        <v>39</v>
      </c>
      <c r="B42" t="s">
        <v>4</v>
      </c>
      <c r="C42" t="s">
        <v>444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>Guidezilla™ II 6F</v>
      </c>
      <c r="AA42" s="144" t="str">
        <f>IFERROR(INDEX(Расходка[Наименование расходного материала],MATCH(Расходка[№],Поиск_расходки[Индекс10],0)),"")</f>
        <v>Guidezilla™ II 6F</v>
      </c>
      <c r="AB42" s="144" t="str">
        <f>IFERROR(INDEX(Расходка[Наименование расходного материала],MATCH(Расходка[№],Поиск_расходки[Индекс11],0)),"")</f>
        <v>Guidezilla™ II 6F</v>
      </c>
      <c r="AC42" s="144" t="str">
        <f>IFERROR(INDEX(Расходка[Наименование расходного материала],MATCH(Расходка[№],Поиск_расходки[Индекс12],0)),"")</f>
        <v>Guidezilla™ II 6F</v>
      </c>
      <c r="AD42" s="144" t="str">
        <f>IFERROR(INDEX(Расходка[Наименование расходного материала],MATCH(Расходка[№],Поиск_расходки[Индекс13],0)),"")</f>
        <v>Guidezilla™ II 6F</v>
      </c>
      <c r="AF42" s="4" t="s">
        <v>6</v>
      </c>
      <c r="AG42" s="4" t="s">
        <v>168</v>
      </c>
    </row>
    <row r="43" spans="1:33">
      <c r="A43">
        <v>40</v>
      </c>
      <c r="B43" t="s">
        <v>4</v>
      </c>
      <c r="C43" t="s">
        <v>445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>Telescope ™ II 6F</v>
      </c>
      <c r="AA43" s="144" t="str">
        <f>IFERROR(INDEX(Расходка[Наименование расходного материала],MATCH(Расходка[№],Поиск_расходки[Индекс10],0)),"")</f>
        <v>Telescope ™ II 6F</v>
      </c>
      <c r="AB43" s="144" t="str">
        <f>IFERROR(INDEX(Расходка[Наименование расходного материала],MATCH(Расходка[№],Поиск_расходки[Индекс11],0)),"")</f>
        <v>Telescope ™ II 6F</v>
      </c>
      <c r="AC43" s="144" t="str">
        <f>IFERROR(INDEX(Расходка[Наименование расходного материала],MATCH(Расходка[№],Поиск_расходки[Индекс12],0)),"")</f>
        <v>Telescope ™ II 6F</v>
      </c>
      <c r="AD43" s="144" t="str">
        <f>IFERROR(INDEX(Расходка[Наименование расходного материала],MATCH(Расходка[№],Поиск_расходки[Индекс13],0)),"")</f>
        <v>Telescope ™ II 6F</v>
      </c>
      <c r="AF43" s="4" t="s">
        <v>6</v>
      </c>
      <c r="AG43" s="4" t="s">
        <v>419</v>
      </c>
    </row>
    <row r="44" spans="1:33">
      <c r="A44">
        <v>41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>Launcher 6F AL 1</v>
      </c>
      <c r="AA44" s="144" t="str">
        <f>IFERROR(INDEX(Расходка[Наименование расходного материала],MATCH(Расходка[№],Поиск_расходки[Индекс10],0)),"")</f>
        <v>Launcher 6F AL 1</v>
      </c>
      <c r="AB44" s="144" t="str">
        <f>IFERROR(INDEX(Расходка[Наименование расходного материала],MATCH(Расходка[№],Поиск_расходки[Индекс11],0)),"")</f>
        <v>Launcher 6F AL 1</v>
      </c>
      <c r="AC44" s="144" t="str">
        <f>IFERROR(INDEX(Расходка[Наименование расходного материала],MATCH(Расходка[№],Поиск_расходки[Индекс12],0)),"")</f>
        <v>Launcher 6F AL 1</v>
      </c>
      <c r="AD44" s="144" t="str">
        <f>IFERROR(INDEX(Расходка[Наименование расходного материала],MATCH(Расходка[№],Поиск_расходки[Индекс13],0)),"")</f>
        <v>Launcher 6F AL 1</v>
      </c>
      <c r="AF44" s="4" t="s">
        <v>6</v>
      </c>
      <c r="AG44" s="4" t="s">
        <v>420</v>
      </c>
    </row>
    <row r="45" spans="1:33">
      <c r="A45">
        <v>42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>Launcher 6F AL 2</v>
      </c>
      <c r="AA45" s="144" t="str">
        <f>IFERROR(INDEX(Расходка[Наименование расходного материала],MATCH(Расходка[№],Поиск_расходки[Индекс10],0)),"")</f>
        <v>Launcher 6F AL 2</v>
      </c>
      <c r="AB45" s="144" t="str">
        <f>IFERROR(INDEX(Расходка[Наименование расходного материала],MATCH(Расходка[№],Поиск_расходки[Индекс11],0)),"")</f>
        <v>Launcher 6F AL 2</v>
      </c>
      <c r="AC45" s="144" t="str">
        <f>IFERROR(INDEX(Расходка[Наименование расходного материала],MATCH(Расходка[№],Поиск_расходки[Индекс12],0)),"")</f>
        <v>Launcher 6F AL 2</v>
      </c>
      <c r="AD45" s="144" t="str">
        <f>IFERROR(INDEX(Расходка[Наименование расходного материала],MATCH(Расходка[№],Поиск_расходки[Индекс13],0)),"")</f>
        <v>Launcher 6F AL 2</v>
      </c>
      <c r="AF45" s="4" t="s">
        <v>6</v>
      </c>
      <c r="AG45" s="4" t="s">
        <v>421</v>
      </c>
    </row>
    <row r="46" spans="1:33">
      <c r="A46">
        <v>43</v>
      </c>
      <c r="B46" t="s">
        <v>4</v>
      </c>
      <c r="C46" t="s">
        <v>402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>Launcher 6F EBU 3.5</v>
      </c>
      <c r="AA46" s="144" t="str">
        <f>IFERROR(INDEX(Расходка[Наименование расходного материала],MATCH(Расходка[№],Поиск_расходки[Индекс10],0)),"")</f>
        <v>Launcher 6F EBU 3.5</v>
      </c>
      <c r="AB46" s="144" t="str">
        <f>IFERROR(INDEX(Расходка[Наименование расходного материала],MATCH(Расходка[№],Поиск_расходки[Индекс11],0)),"")</f>
        <v>Launcher 6F EBU 3.5</v>
      </c>
      <c r="AC46" s="144" t="str">
        <f>IFERROR(INDEX(Расходка[Наименование расходного материала],MATCH(Расходка[№],Поиск_расходки[Индекс12],0)),"")</f>
        <v>Launcher 6F EBU 3.5</v>
      </c>
      <c r="AD46" s="144" t="str">
        <f>IFERROR(INDEX(Расходка[Наименование расходного материала],MATCH(Расходка[№],Поиск_расходки[Индекс13],0)),"")</f>
        <v>Launcher 6F EBU 3.5</v>
      </c>
      <c r="AF46" s="4" t="s">
        <v>6</v>
      </c>
      <c r="AG46" s="4" t="s">
        <v>435</v>
      </c>
    </row>
    <row r="47" spans="1:33">
      <c r="A47">
        <v>44</v>
      </c>
      <c r="B47" t="s">
        <v>4</v>
      </c>
      <c r="C47" t="s">
        <v>403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>Launcher 6F EBU 4.0</v>
      </c>
      <c r="AA47" s="144" t="str">
        <f>IFERROR(INDEX(Расходка[Наименование расходного материала],MATCH(Расходка[№],Поиск_расходки[Индекс10],0)),"")</f>
        <v>Launcher 6F EBU 4.0</v>
      </c>
      <c r="AB47" s="144" t="str">
        <f>IFERROR(INDEX(Расходка[Наименование расходного материала],MATCH(Расходка[№],Поиск_расходки[Индекс11],0)),"")</f>
        <v>Launcher 6F EBU 4.0</v>
      </c>
      <c r="AC47" s="144" t="str">
        <f>IFERROR(INDEX(Расходка[Наименование расходного материала],MATCH(Расходка[№],Поиск_расходки[Индекс12],0)),"")</f>
        <v>Launcher 6F EBU 4.0</v>
      </c>
      <c r="AD47" s="144" t="str">
        <f>IFERROR(INDEX(Расходка[Наименование расходного материала],MATCH(Расходка[№],Поиск_расходки[Индекс13],0)),"")</f>
        <v>Launcher 6F EBU 4.0</v>
      </c>
      <c r="AF47" s="4" t="s">
        <v>6</v>
      </c>
      <c r="AG47" s="4" t="s">
        <v>422</v>
      </c>
    </row>
    <row r="48" spans="1:33">
      <c r="A48">
        <v>45</v>
      </c>
      <c r="B48" t="s">
        <v>4</v>
      </c>
      <c r="C48" t="s">
        <v>409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>Launcher 6F JL 3.5</v>
      </c>
      <c r="AA48" s="144" t="str">
        <f>IFERROR(INDEX(Расходка[Наименование расходного материала],MATCH(Расходка[№],Поиск_расходки[Индекс10],0)),"")</f>
        <v>Launcher 6F JL 3.5</v>
      </c>
      <c r="AB48" s="144" t="str">
        <f>IFERROR(INDEX(Расходка[Наименование расходного материала],MATCH(Расходка[№],Поиск_расходки[Индекс11],0)),"")</f>
        <v>Launcher 6F JL 3.5</v>
      </c>
      <c r="AC48" s="144" t="str">
        <f>IFERROR(INDEX(Расходка[Наименование расходного материала],MATCH(Расходка[№],Поиск_расходки[Индекс12],0)),"")</f>
        <v>Launcher 6F JL 3.5</v>
      </c>
      <c r="AD48" s="144" t="str">
        <f>IFERROR(INDEX(Расходка[Наименование расходного материала],MATCH(Расходка[№],Поиск_расходки[Индекс13],0)),"")</f>
        <v>Launcher 6F JL 3.5</v>
      </c>
      <c r="AF48" s="4" t="s">
        <v>6</v>
      </c>
      <c r="AG48" s="4" t="s">
        <v>436</v>
      </c>
    </row>
    <row r="49" spans="1:33">
      <c r="A49">
        <v>46</v>
      </c>
      <c r="B49" t="s">
        <v>4</v>
      </c>
      <c r="C49" t="s">
        <v>404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>Launcher 6F JL 4.0</v>
      </c>
      <c r="AA49" s="144" t="str">
        <f>IFERROR(INDEX(Расходка[Наименование расходного материала],MATCH(Расходка[№],Поиск_расходки[Индекс10],0)),"")</f>
        <v>Launcher 6F JL 4.0</v>
      </c>
      <c r="AB49" s="144" t="str">
        <f>IFERROR(INDEX(Расходка[Наименование расходного материала],MATCH(Расходка[№],Поиск_расходки[Индекс11],0)),"")</f>
        <v>Launcher 6F JL 4.0</v>
      </c>
      <c r="AC49" s="144" t="str">
        <f>IFERROR(INDEX(Расходка[Наименование расходного материала],MATCH(Расходка[№],Поиск_расходки[Индекс12],0)),"")</f>
        <v>Launcher 6F JL 4.0</v>
      </c>
      <c r="AD49" s="144" t="str">
        <f>IFERROR(INDEX(Расходка[Наименование расходного материала],MATCH(Расходка[№],Поиск_расходки[Индекс13],0)),"")</f>
        <v>Launcher 6F JL 4.0</v>
      </c>
      <c r="AF49" s="4" t="s">
        <v>6</v>
      </c>
      <c r="AG49" s="4" t="s">
        <v>175</v>
      </c>
    </row>
    <row r="50" spans="1:33">
      <c r="A50">
        <v>47</v>
      </c>
      <c r="B50" t="s">
        <v>4</v>
      </c>
      <c r="C50" t="s">
        <v>405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>Launcher 6F JL 4.5</v>
      </c>
      <c r="AA50" s="144" t="str">
        <f>IFERROR(INDEX(Расходка[Наименование расходного материала],MATCH(Расходка[№],Поиск_расходки[Индекс10],0)),"")</f>
        <v>Launcher 6F JL 4.5</v>
      </c>
      <c r="AB50" s="144" t="str">
        <f>IFERROR(INDEX(Расходка[Наименование расходного материала],MATCH(Расходка[№],Поиск_расходки[Индекс11],0)),"")</f>
        <v>Launcher 6F JL 4.5</v>
      </c>
      <c r="AC50" s="144" t="str">
        <f>IFERROR(INDEX(Расходка[Наименование расходного материала],MATCH(Расходка[№],Поиск_расходки[Индекс12],0)),"")</f>
        <v>Launcher 6F JL 4.5</v>
      </c>
      <c r="AD50" s="144" t="str">
        <f>IFERROR(INDEX(Расходка[Наименование расходного материала],MATCH(Расходка[№],Поиск_расходки[Индекс13],0)),"")</f>
        <v>Launcher 6F JL 4.5</v>
      </c>
      <c r="AF50" s="4" t="s">
        <v>6</v>
      </c>
      <c r="AG50" s="4" t="s">
        <v>169</v>
      </c>
    </row>
    <row r="51" spans="1:33">
      <c r="A51">
        <v>48</v>
      </c>
      <c r="B51" t="s">
        <v>4</v>
      </c>
      <c r="C51" t="s">
        <v>416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>Launcher 6F JR 3.5</v>
      </c>
      <c r="AA51" s="144" t="str">
        <f>IFERROR(INDEX(Расходка[Наименование расходного материала],MATCH(Расходка[№],Поиск_расходки[Индекс10],0)),"")</f>
        <v>Launcher 6F JR 3.5</v>
      </c>
      <c r="AB51" s="144" t="str">
        <f>IFERROR(INDEX(Расходка[Наименование расходного материала],MATCH(Расходка[№],Поиск_расходки[Индекс11],0)),"")</f>
        <v>Launcher 6F JR 3.5</v>
      </c>
      <c r="AC51" s="144" t="str">
        <f>IFERROR(INDEX(Расходка[Наименование расходного материала],MATCH(Расходка[№],Поиск_расходки[Индекс12],0)),"")</f>
        <v>Launcher 6F JR 3.5</v>
      </c>
      <c r="AD51" s="144" t="str">
        <f>IFERROR(INDEX(Расходка[Наименование расходного материала],MATCH(Расходка[№],Поиск_расходки[Индекс13],0)),"")</f>
        <v>Launcher 6F JR 3.5</v>
      </c>
      <c r="AF51" s="4" t="s">
        <v>6</v>
      </c>
      <c r="AG51" s="4" t="s">
        <v>170</v>
      </c>
    </row>
    <row r="52" spans="1:33">
      <c r="A52">
        <v>49</v>
      </c>
      <c r="B52" t="s">
        <v>4</v>
      </c>
      <c r="C52" t="s">
        <v>415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>Launcher 6F JR 4.0</v>
      </c>
      <c r="AA52" s="144" t="str">
        <f>IFERROR(INDEX(Расходка[Наименование расходного материала],MATCH(Расходка[№],Поиск_расходки[Индекс10],0)),"")</f>
        <v>Launcher 6F JR 4.0</v>
      </c>
      <c r="AB52" s="144" t="str">
        <f>IFERROR(INDEX(Расходка[Наименование расходного материала],MATCH(Расходка[№],Поиск_расходки[Индекс11],0)),"")</f>
        <v>Launcher 6F JR 4.0</v>
      </c>
      <c r="AC52" s="144" t="str">
        <f>IFERROR(INDEX(Расходка[Наименование расходного материала],MATCH(Расходка[№],Поиск_расходки[Индекс12],0)),"")</f>
        <v>Launcher 6F JR 4.0</v>
      </c>
      <c r="AD52" s="144" t="str">
        <f>IFERROR(INDEX(Расходка[Наименование расходного материала],MATCH(Расходка[№],Поиск_расходки[Индекс13],0)),"")</f>
        <v>Launcher 6F JR 4.0</v>
      </c>
      <c r="AF52" s="4" t="s">
        <v>6</v>
      </c>
      <c r="AG52" s="4" t="s">
        <v>171</v>
      </c>
    </row>
    <row r="53" spans="1:33">
      <c r="A53">
        <v>50</v>
      </c>
      <c r="B53" t="s">
        <v>367</v>
      </c>
      <c r="C53" s="1" t="s">
        <v>406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>Launcher 7F JL 3.5</v>
      </c>
      <c r="AA53" s="144" t="str">
        <f>IFERROR(INDEX(Расходка[Наименование расходного материала],MATCH(Расходка[№],Поиск_расходки[Индекс10],0)),"")</f>
        <v>Launcher 7F JL 3.5</v>
      </c>
      <c r="AB53" s="144" t="str">
        <f>IFERROR(INDEX(Расходка[Наименование расходного материала],MATCH(Расходка[№],Поиск_расходки[Индекс11],0)),"")</f>
        <v>Launcher 7F JL 3.5</v>
      </c>
      <c r="AC53" s="144" t="str">
        <f>IFERROR(INDEX(Расходка[Наименование расходного материала],MATCH(Расходка[№],Поиск_расходки[Индекс12],0)),"")</f>
        <v>Launcher 7F JL 3.5</v>
      </c>
      <c r="AD53" s="144" t="str">
        <f>IFERROR(INDEX(Расходка[Наименование расходного материала],MATCH(Расходка[№],Поиск_расходки[Индекс13],0)),"")</f>
        <v>Launcher 7F JL 3.5</v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465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466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468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2022-11-24T20:20:30Z</cp:lastPrinted>
  <dcterms:created xsi:type="dcterms:W3CDTF">2015-06-05T18:19:34Z</dcterms:created>
  <dcterms:modified xsi:type="dcterms:W3CDTF">2022-11-24T20:20:32Z</dcterms:modified>
</cp:coreProperties>
</file>