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W47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51" i="1" l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I54" i="1" l="1"/>
  <c r="V59" i="1" s="1"/>
  <c r="U52" i="1"/>
  <c r="U42" i="1"/>
  <c r="U57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V46" i="1" l="1"/>
  <c r="V58" i="1"/>
  <c r="V43" i="1"/>
  <c r="V40" i="1"/>
  <c r="V47" i="1"/>
  <c r="V45" i="1"/>
  <c r="V50" i="1"/>
  <c r="V53" i="1"/>
  <c r="V55" i="1"/>
  <c r="V57" i="1"/>
  <c r="V49" i="1"/>
  <c r="V44" i="1"/>
  <c r="V52" i="1"/>
  <c r="V48" i="1"/>
  <c r="V42" i="1"/>
  <c r="V51" i="1"/>
  <c r="V39" i="1"/>
  <c r="V41" i="1"/>
  <c r="V56" i="1"/>
  <c r="V54" i="1"/>
  <c r="F52" i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G52" i="1" l="1"/>
  <c r="K54" i="1"/>
  <c r="X56" i="1" s="1"/>
  <c r="X52" i="1"/>
  <c r="X46" i="1"/>
  <c r="X45" i="1"/>
  <c r="X44" i="1"/>
  <c r="X48" i="1"/>
  <c r="X57" i="1"/>
  <c r="X58" i="1"/>
  <c r="X54" i="1"/>
  <c r="X50" i="1"/>
  <c r="X53" i="1"/>
  <c r="X49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41" i="1" l="1"/>
  <c r="G53" i="1"/>
  <c r="X43" i="1"/>
  <c r="X39" i="1"/>
  <c r="X51" i="1"/>
  <c r="X47" i="1"/>
  <c r="X40" i="1"/>
  <c r="X59" i="1"/>
  <c r="X42" i="1"/>
  <c r="X55" i="1"/>
  <c r="E49" i="1"/>
  <c r="E50" i="1" s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T39" i="1" s="1"/>
  <c r="T49" i="1"/>
  <c r="R2" i="1"/>
  <c r="E51" i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47" i="1" l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AA20" i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R14" i="1"/>
  <c r="R45" i="1"/>
  <c r="R50" i="1"/>
  <c r="R16" i="1"/>
  <c r="R30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52" i="1" l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<sst xmlns="http://schemas.openxmlformats.org/spreadsheetml/2006/main" count="777" uniqueCount="483">
  <si>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</si>
  <si>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</si>
  <si>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</si>
  <si>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</si>
  <si>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</si>
  <si>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</si>
  <si>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</si>
  <si>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</si>
  <si>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</si>
  <si>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</si>
  <si>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</si>
  <si>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</si>
  <si>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</si>
  <si>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</si>
  <si>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</si>
  <si>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</si>
  <si>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</si>
  <si>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</si>
  <si>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</si>
  <si>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</si>
  <si>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</si>
  <si>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</si>
  <si>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</si>
  <si>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</si>
  <si>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</si>
  <si>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</si>
  <si>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</si>
  <si>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</si>
  <si>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</si>
  <si>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</si>
  <si>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</si>
  <si>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</si>
  <si>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</si>
  <si>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</si>
  <si>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</si>
  <si>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</si>
  <si>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</si>
  <si>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</si>
  <si>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</si>
  <si>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</si>
  <si>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</si>
  <si>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</si>
  <si>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</si>
  <si>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</si>
  <si>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</si>
  <si>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</si>
  <si>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</si>
  <si>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</si>
  <si>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</si>
  <si>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</si>
  <si>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</si>
  <si>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</si>
  <si>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</si>
  <si>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</si>
  <si>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</si>
  <si>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</si>
  <si>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</si>
  <si>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</si>
  <si>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</si>
  <si>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</si>
  <si>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</si>
  <si>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</si>
  <si>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</si>
  <si>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</si>
  <si>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</si>
  <si>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</si>
  <si>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</si>
  <si>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</si>
  <si>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</si>
  <si>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</si>
  <si>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</si>
  <si>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</si>
  <si>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</si>
  <si>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</si>
  <si>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</si>
  <si>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</si>
  <si>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</si>
  <si>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</si>
  <si>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</si>
  <si>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</si>
  <si>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</si>
  <si>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</si>
  <si>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</si>
  <si>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</si>
  <si>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</si>
  <si>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</si>
  <si>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</si>
  <si>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</si>
  <si>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</si>
  <si>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</si>
  <si>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</si>
  <si>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</si>
  <si>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</si>
  <si>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</si>
  <si>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</si>
  <si>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</si>
  <si>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</si>
  <si>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</si>
  <si>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</si>
  <si>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</si>
  <si>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</si>
  <si>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</si>
  <si>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</si>
  <si>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</si>
  <si>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</si>
  <si>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</si>
  <si>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</si>
  <si>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</si>
  <si>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</si>
  <si>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</si>
  <si>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</si>
  <si>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</si>
  <si>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</si>
  <si>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</si>
  <si>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</si>
  <si>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</si>
  <si>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</si>
  <si>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</si>
  <si>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</si>
  <si>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</si>
  <si>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</si>
  <si>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</si>
  <si>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</si>
  <si>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</si>
  <si>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</si>
  <si>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</si>
  <si>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</si>
  <si>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</si>
  <si>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</si>
  <si>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</si>
  <si>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</si>
  <si>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</si>
  <si>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</si>
  <si>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</si>
  <si>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</si>
  <si>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</si>
  <si>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</si>
  <si>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</si>
  <si>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</si>
  <si>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</si>
  <si>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</si>
  <si>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</si>
  <si>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</si>
  <si>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</si>
  <si>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</si>
  <si>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</si>
  <si>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</si>
  <si>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</si>
  <si>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</si>
  <si>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</si>
  <si>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</si>
  <si>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</si>
  <si>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</si>
  <si>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</si>
  <si>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</si>
  <si>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</si>
  <si>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</si>
  <si>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</si>
  <si>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</si>
  <si>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</si>
  <si>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</si>
  <si>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</si>
  <si>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</si>
  <si>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</si>
  <si>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</si>
  <si>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</si>
  <si>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</si>
  <si>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</si>
  <si>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</si>
  <si>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</si>
  <si>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</si>
  <si>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</si>
  <si>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</si>
  <si>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</si>
  <si>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</si>
  <si>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</si>
  <si>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</si>
  <si>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</si>
  <si>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</si>
  <si>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</si>
  <si>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</si>
  <si>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</si>
  <si>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</si>
  <si>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</si>
  <si>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</si>
  <si>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</si>
  <si>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</si>
  <si>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</si>
  <si>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</si>
  <si>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</si>
  <si>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</si>
  <si>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</si>
  <si>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</si>
  <si>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</si>
  <si>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</si>
  <si>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</si>
  <si>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</si>
  <si>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</si>
  <si>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</si>
  <si>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</si>
  <si>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</si>
  <si>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</si>
  <si>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</si>
  <si>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</si>
  <si>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</si>
  <si>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</si>
  <si>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</si>
  <si>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</si>
  <si>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</si>
  <si>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</si>
  <si>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</si>
  <si>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</si>
  <si>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</si>
  <si>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</si>
  <si>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</si>
  <si>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</si>
  <si>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</si>
  <si>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</si>
  <si>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</si>
  <si>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</si>
  <si>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</si>
  <si>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</si>
  <si>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</si>
  <si>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</si>
  <si>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</si>
  <si>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</si>
  <si>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</si>
  <si>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</si>
  <si>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</si>
  <si>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</si>
  <si>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</si>
  <si>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</si>
  <si>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</si>
  <si>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</si>
  <si>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</si>
  <si>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</si>
  <si>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</si>
  <si>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</si>
  <si>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</si>
  <si>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</si>
  <si>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</si>
  <si>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</si>
  <si>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</si>
  <si>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</si>
  <si>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</si>
  <si>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</si>
  <si>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</si>
  <si>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</si>
  <si>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</si>
  <si>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</si>
  <si>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</si>
  <si>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</si>
  <si>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</si>
  <si>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</si>
  <si>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</si>
  <si>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</si>
  <si>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</si>
  <si>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</si>
  <si>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</si>
  <si>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</si>
  <si>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</si>
  <si>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</si>
  <si>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</si>
  <si>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</si>
  <si>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</si>
  <si>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</si>
  <si>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</si>
  <si>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</si>
  <si>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</si>
  <si>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</si>
  <si>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</si>
  <si>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</si>
  <si>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</si>
  <si>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</si>
  <si>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</si>
  <si>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</si>
  <si>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</si>
  <si>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</si>
  <si>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</si>
  <si>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</si>
  <si>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</si>
  <si>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</si>
  <si>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</si>
  <si>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</si>
  <si>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</si>
  <si>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</si>
  <si>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</si>
  <si>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</si>
  <si>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</si>
  <si>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</si>
  <si>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</si>
  <si>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</si>
  <si>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</si>
  <si>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</si>
  <si>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</si>
  <si>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</si>
  <si>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</si>
  <si>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</si>
  <si>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</si>
  <si>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</si>
  <si>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</si>
  <si>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</si>
  <si>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</si>
  <si>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</si>
  <si>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</si>
  <si>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</si>
  <si>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</si>
  <si>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</si>
  <si>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</si>
  <si>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</si>
  <si>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</si>
  <si>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</si>
  <si>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</si>
  <si>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</si>
  <si>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</si>
  <si>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</si>
  <si>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</si>
  <si>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</si>
  <si>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</si>
  <si>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</si>
  <si>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</si>
  <si>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</si>
  <si>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</si>
  <si>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</si>
  <si>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</si>
  <si>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</si>
  <si>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</si>
  <si>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</si>
  <si>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</si>
  <si>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</si>
  <si>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</si>
  <si>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</si>
  <si>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</si>
  <si>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</si>
  <si>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</si>
  <si>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</si>
  <si>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</si>
  <si>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</si>
  <si>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</si>
  <si>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</si>
  <si>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</si>
  <si>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</si>
  <si>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</si>
  <si>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</si>
  <si>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</si>
  <si>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</si>
  <si>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</si>
  <si>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</si>
  <si>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</si>
  <si>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</si>
  <si>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</si>
  <si>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</si>
  <si>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</si>
  <si>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</si>
  <si>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</si>
  <si>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</si>
  <si>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</si>
  <si>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</si>
  <si>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</si>
  <si>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</si>
  <si>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</si>
  <si>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</si>
  <si>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</si>
  <si>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</si>
  <si>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</si>
  <si>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</si>
  <si>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</si>
  <si>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</si>
  <si>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</si>
  <si>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</si>
  <si>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</si>
  <si>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</si>
  <si>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</si>
  <si>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</si>
  <si>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</si>
  <si>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</si>
  <si>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</si>
  <si>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</si>
  <si>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</si>
  <si>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</si>
  <si>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</si>
  <si>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</si>
  <si>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</si>
  <si>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</si>
  <si>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</si>
  <si>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</si>
  <si>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</si>
  <si>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</si>
  <si>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</si>
  <si>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</si>
  <si>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</si>
  <si>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</si>
  <si>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</si>
  <si>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</si>
  <si>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</si>
  <si>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</si>
  <si>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</si>
  <si>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</si>
  <si>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</si>
  <si>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</si>
  <si>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</si>
  <si>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</si>
  <si>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</si>
  <si>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</si>
  <si>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</si>
  <si>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</si>
  <si>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</si>
  <si>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</si>
  <si>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</si>
  <si>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</si>
  <si>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</si>
  <si>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</si>
  <si>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</si>
  <si>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</si>
  <si>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</si>
  <si>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</si>
  <si>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</si>
  <si>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</si>
  <si>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</si>
  <si>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</si>
  <si>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</si>
  <si>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</si>
  <si>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</si>
  <si>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</si>
  <si>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</si>
  <si>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</si>
  <si>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</si>
  <si>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</si>
  <si>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</si>
  <si>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</si>
  <si>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</si>
  <si>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</si>
  <si>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</si>
  <si>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</si>
  <si>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</si>
  <si>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</si>
  <si>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</si>
  <si>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</si>
  <si>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</si>
  <si>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</si>
  <si>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</si>
  <si>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</si>
  <si>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</si>
  <si>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</si>
  <si>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</si>
  <si>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</si>
  <si>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</si>
  <si>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</si>
  <si>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</si>
  <si>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</si>
  <si>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</si>
  <si>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</si>
  <si>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</si>
  <si>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</si>
  <si>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</si>
  <si>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</si>
  <si>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</si>
  <si>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</si>
  <si>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</si>
  <si>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</si>
  <si>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</si>
  <si>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</si>
  <si>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</si>
  <si>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</si>
  <si>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</si>
  <si>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</si>
  <si>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</si>
  <si>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</si>
  <si>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</si>
  <si>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</si>
  <si>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</si>
  <si>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</si>
  <si>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</si>
  <si>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И/О заведующего отделения: А.В. Воронков </t>
  </si>
  <si>
    <t>150 ml</t>
  </si>
  <si>
    <t>Горковенко И.К.</t>
  </si>
  <si>
    <t>04:24</t>
  </si>
  <si>
    <t>стеноз тела ствола ЛКА 50%.</t>
  </si>
  <si>
    <t>диффузный стеноз среднего сегмента с мак.степенью стенозирования до 70%, стеноз дистального ближе к апикальному сегменту 80% (референсный диаметр 1,75 мм). Антеградный кровоток TIMI III.</t>
  </si>
  <si>
    <t>гипоплазирован, стеноз проксимального сегмента 90% Антеградный кровоток TIMI III.</t>
  </si>
  <si>
    <t>артерия крупная. Неровности контуров проксимального, среднего и дистального сегментов. Стеноз устья ЗМЖВ 40%, стеноз средней трети ЗМЖВ 60%. Антеградный кровоток TIMI III.</t>
  </si>
  <si>
    <t>С учётом клинических данных совместно с деж.кардиологом Карян Б.Г.вр ПРИТ Изюмова Е.В. принято решение  в пользу консервативной стратегии т.к возможные риски развития периоперационных осложнений значительно превышают потенциальную пользу ЧКВ.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</si>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</sst>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10" sqref="M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0.65277777777777779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0.68055555555555547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19395</v>
      </c>
      <c r="C12" s="63"/>
      <c r="D12" s="116" t="s">
        <v>369</v>
      </c>
      <c r="E12" s="112"/>
      <c r="F12" s="112"/>
      <c r="G12" s="29" t="s">
        <v>469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19748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382</v>
      </c>
      <c r="C16" s="18"/>
      <c r="D16" s="41"/>
      <c r="E16" s="41"/>
      <c r="F16" s="41"/>
      <c r="G16" s="159" t="s">
        <v>476</v>
      </c>
      <c r="H16" s="117">
        <v>870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472</v>
      </c>
      <c r="C18" s="18"/>
      <c r="D18" s="33" t="s">
        <v>273</v>
      </c>
      <c r="E18" s="33"/>
      <c r="F18" s="33"/>
      <c r="G18" s="101" t="s">
        <v>252</v>
      </c>
      <c r="H18" s="102" t="s">
        <v>467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1" t="s">
        <v>477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478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479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480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8" sqref="K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/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21"/>
      <c r="D8" s="221"/>
      <c r="E8" s="221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1"/>
      <c r="D9" s="221"/>
      <c r="E9" s="22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0.48958333333333331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0.52777777777777779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Горковенко И.К.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19395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19748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04:24</v>
      </c>
      <c r="H20" s="118">
        <f>КАГ!H16</f>
        <v>870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/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462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10"/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474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380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31" sqref="F3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44911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Горковенко И.К.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19395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19748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44911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396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377</v>
      </c>
      <c r="C16" s="168" t="s">
        <v>115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397</v>
      </c>
      <c r="C17" s="168" t="s">
        <v>421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397</v>
      </c>
      <c r="C18" s="168" t="s">
        <v>174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386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Launcher 7F JL 3.5</v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RadiFocus</v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449</v>
      </c>
      <c r="AM11" t="s">
        <v>378</v>
      </c>
    </row>
    <row r="12" spans="1:39">
      <c r="A12">
        <v>10</v>
      </c>
      <c r="B12" t="s">
        <v>376</v>
      </c>
      <c r="C12" t="s">
        <v>461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BasixCOMPAK</v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11</v>
      </c>
      <c r="B13" t="s">
        <v>376</v>
      </c>
      <c r="C13" t="s">
        <v>447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BasixTOUCH</v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52</v>
      </c>
      <c r="B14" t="s">
        <v>376</v>
      </c>
      <c r="C14" t="s">
        <v>468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Launcher 7F JL 4.0</v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12</v>
      </c>
      <c r="B15" t="s">
        <v>269</v>
      </c>
      <c r="C15" s="1" t="s">
        <v>412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395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Perouse Medical FLAMINGO</v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416</v>
      </c>
    </row>
    <row r="17" spans="1:33">
      <c r="A17">
        <v>21.7</v>
      </c>
      <c r="B17" t="s">
        <v>3</v>
      </c>
      <c r="C17" t="s">
        <v>423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413</v>
      </c>
    </row>
    <row r="18" spans="1:33">
      <c r="A18">
        <v>22.4</v>
      </c>
      <c r="B18" t="s">
        <v>3</v>
      </c>
      <c r="C18" t="s">
        <v>388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454</v>
      </c>
    </row>
    <row r="29" spans="1:33">
      <c r="A29">
        <v>30.1</v>
      </c>
      <c r="B29" t="s">
        <v>3</v>
      </c>
      <c r="C29" t="s">
        <v>389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451</v>
      </c>
    </row>
    <row r="31" spans="1:33">
      <c r="A31">
        <v>31.5</v>
      </c>
      <c r="B31" t="s">
        <v>3</v>
      </c>
      <c r="C31" t="s">
        <v>459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417</v>
      </c>
    </row>
    <row r="32" spans="1:33">
      <c r="A32">
        <v>32.200000000000003</v>
      </c>
      <c r="B32" t="s">
        <v>3</v>
      </c>
      <c r="C32" t="s">
        <v>460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428</v>
      </c>
    </row>
    <row r="33" spans="1:33">
      <c r="A33">
        <v>32.9</v>
      </c>
      <c r="B33" t="s">
        <v>3</v>
      </c>
      <c r="C33" t="s">
        <v>433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450</v>
      </c>
    </row>
    <row r="36" spans="1:33">
      <c r="A36">
        <v>35</v>
      </c>
      <c r="B36" t="s">
        <v>6</v>
      </c>
      <c r="C36" s="196" t="s">
        <v>427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Calipso</v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426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1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431</v>
      </c>
    </row>
    <row r="39" spans="1:33">
      <c r="A39">
        <v>37.1</v>
      </c>
      <c r="B39" t="s">
        <v>6</v>
      </c>
      <c r="C39" t="s">
        <v>452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432</v>
      </c>
    </row>
    <row r="41" spans="1:33">
      <c r="A41">
        <v>38.5</v>
      </c>
      <c r="B41" t="s">
        <v>123</v>
      </c>
      <c r="C41" s="1" t="s">
        <v>398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418</v>
      </c>
    </row>
    <row r="44" spans="1:33">
      <c r="A44">
        <v>40.6</v>
      </c>
      <c r="B44" t="s">
        <v>4</v>
      </c>
      <c r="C44" t="s">
        <v>444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419</v>
      </c>
    </row>
    <row r="45" spans="1:33">
      <c r="A45">
        <v>41.3</v>
      </c>
      <c r="B45" t="s">
        <v>4</v>
      </c>
      <c r="C45" t="s">
        <v>399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420</v>
      </c>
    </row>
    <row r="46" spans="1:33">
      <c r="A46">
        <v>42</v>
      </c>
      <c r="B46" t="s">
        <v>4</v>
      </c>
      <c r="C46" t="s">
        <v>400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AL 1</v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434</v>
      </c>
    </row>
    <row r="47" spans="1:33">
      <c r="A47">
        <v>42.7</v>
      </c>
      <c r="B47" t="s">
        <v>4</v>
      </c>
      <c r="C47" t="s">
        <v>401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421</v>
      </c>
    </row>
    <row r="48" spans="1:33">
      <c r="A48">
        <v>43.4</v>
      </c>
      <c r="B48" t="s">
        <v>4</v>
      </c>
      <c r="C48" t="s">
        <v>402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435</v>
      </c>
    </row>
    <row r="49" spans="1:33">
      <c r="A49">
        <v>44.1</v>
      </c>
      <c r="B49" t="s">
        <v>4</v>
      </c>
      <c r="C49" t="s">
        <v>408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403</v>
      </c>
      <c r="E50" s="142">
        <f>IF(ISNUMBER(SEARCH('Карта учёта'!$B$13,Расходка[[#This Row],[Наименование расходного материала]])),MAX($E$1:E49)+1,0)</f>
        <v>1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415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414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405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429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JR 3.5</v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425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430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463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369</v>
      </c>
      <c r="B52" t="s">
        <v>464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466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2022-12-16T13:42:09Z</cp:lastPrinted>
  <dcterms:created xsi:type="dcterms:W3CDTF">2015-06-05T18:19:34Z</dcterms:created>
  <dcterms:modified xsi:type="dcterms:W3CDTF">2022-12-16T13:42:14Z</dcterms:modified>
</cp:coreProperties>
</file>