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04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2" i="1"/>
  <c r="F63" i="1"/>
  <c r="G62" i="1"/>
  <c r="G63" i="1"/>
  <c r="H61" i="1"/>
  <c r="H62" i="1"/>
  <c r="H63" i="1"/>
  <c r="I61" i="1"/>
  <c r="I62" i="1"/>
  <c r="I63" i="1"/>
  <c r="J62" i="1"/>
  <c r="J63" i="1"/>
  <c r="K62" i="1"/>
  <c r="K63" i="1"/>
  <c r="L62" i="1"/>
  <c r="L63" i="1"/>
  <c r="M62" i="1"/>
  <c r="M63" i="1"/>
  <c r="N62" i="1"/>
  <c r="N63" i="1"/>
  <c r="O62" i="1"/>
  <c r="O63" i="1"/>
  <c r="P62" i="1"/>
  <c r="P63" i="1"/>
  <c r="Q62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AC58" i="1"/>
  <c r="P58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AC63" i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N16" i="1"/>
  <c r="N17" i="1" s="1"/>
  <c r="H16" i="1"/>
  <c r="H17" i="1" s="1"/>
  <c r="F16" i="1"/>
  <c r="F17" i="1" s="1"/>
  <c r="M16" i="1"/>
  <c r="M17" i="1" s="1"/>
  <c r="K13" i="1"/>
  <c r="K14" i="1" s="1"/>
  <c r="L16" i="1"/>
  <c r="G14" i="1"/>
  <c r="AC59" i="1" l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3" i="1" s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J22" i="1" l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1" i="1"/>
  <c r="AB62" i="1"/>
  <c r="AB56" i="1"/>
  <c r="AB60" i="1"/>
  <c r="AB58" i="1"/>
  <c r="AB63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H26" i="1" l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T63" i="1" s="1"/>
  <c r="AA62" i="1"/>
  <c r="T4" i="1"/>
  <c r="T38" i="1"/>
  <c r="AA61" i="1"/>
  <c r="AA60" i="1"/>
  <c r="AA59" i="1"/>
  <c r="AA58" i="1"/>
  <c r="AA63" i="1"/>
  <c r="AA57" i="1"/>
  <c r="AA56" i="1"/>
  <c r="T8" i="1"/>
  <c r="T41" i="1"/>
  <c r="T7" i="1"/>
  <c r="T3" i="1"/>
  <c r="T13" i="1"/>
  <c r="T62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T52" i="1" l="1"/>
  <c r="T10" i="1"/>
  <c r="T14" i="1"/>
  <c r="T56" i="1"/>
  <c r="T32" i="1"/>
  <c r="T57" i="1"/>
  <c r="T40" i="1"/>
  <c r="T6" i="1"/>
  <c r="T59" i="1"/>
  <c r="T51" i="1"/>
  <c r="T54" i="1"/>
  <c r="T9" i="1"/>
  <c r="T20" i="1"/>
  <c r="T50" i="1"/>
  <c r="T15" i="1"/>
  <c r="T11" i="1"/>
  <c r="T48" i="1"/>
  <c r="T27" i="1"/>
  <c r="T37" i="1"/>
  <c r="T22" i="1"/>
  <c r="T26" i="1"/>
  <c r="T61" i="1"/>
  <c r="T31" i="1"/>
  <c r="T60" i="1"/>
  <c r="T47" i="1"/>
  <c r="T53" i="1"/>
  <c r="T39" i="1"/>
  <c r="T55" i="1"/>
  <c r="T19" i="1"/>
  <c r="T34" i="1"/>
  <c r="T17" i="1"/>
  <c r="T24" i="1"/>
  <c r="T42" i="1"/>
  <c r="T18" i="1"/>
  <c r="T16" i="1"/>
  <c r="T29" i="1"/>
  <c r="T33" i="1"/>
  <c r="T5" i="1"/>
  <c r="T58" i="1"/>
  <c r="T43" i="1"/>
  <c r="T46" i="1"/>
  <c r="T30" i="1"/>
  <c r="T36" i="1"/>
  <c r="T45" i="1"/>
  <c r="T25" i="1"/>
  <c r="T23" i="1"/>
  <c r="T28" i="1"/>
  <c r="T49" i="1"/>
  <c r="T21" i="1"/>
  <c r="T44" i="1"/>
  <c r="T12" i="1"/>
  <c r="T35" i="1"/>
  <c r="M51" i="1"/>
  <c r="M52" i="1" s="1"/>
  <c r="M53" i="1" s="1"/>
  <c r="L50" i="1"/>
  <c r="M54" i="1" l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Z13" i="1"/>
  <c r="Z45" i="1"/>
  <c r="Z51" i="1"/>
  <c r="Z41" i="1"/>
  <c r="Z23" i="1"/>
  <c r="Z29" i="1"/>
  <c r="Z52" i="1"/>
  <c r="Z39" i="1"/>
  <c r="Z34" i="1"/>
  <c r="Z40" i="1"/>
  <c r="Z47" i="1"/>
  <c r="Z4" i="1"/>
  <c r="Z46" i="1"/>
  <c r="Z26" i="1"/>
  <c r="Z9" i="1"/>
  <c r="Z58" i="1"/>
  <c r="Z60" i="1"/>
  <c r="Z57" i="1"/>
  <c r="Z59" i="1"/>
  <c r="Z14" i="1"/>
  <c r="Z28" i="1"/>
  <c r="Z44" i="1"/>
  <c r="Z21" i="1"/>
  <c r="Z25" i="1"/>
  <c r="Z19" i="1"/>
  <c r="Z24" i="1"/>
  <c r="Z18" i="1"/>
  <c r="Z54" i="1"/>
  <c r="Z53" i="1"/>
  <c r="Z22" i="1"/>
  <c r="Z49" i="1"/>
  <c r="Z32" i="1"/>
  <c r="Z38" i="1"/>
  <c r="Z43" i="1"/>
  <c r="Z35" i="1"/>
  <c r="Z30" i="1"/>
  <c r="Z20" i="1"/>
  <c r="Z7" i="1"/>
  <c r="Z11" i="1"/>
  <c r="Z12" i="1"/>
  <c r="Z6" i="1"/>
  <c r="Z15" i="1"/>
  <c r="Z3" i="1"/>
  <c r="Z10" i="1"/>
  <c r="Z36" i="1"/>
  <c r="Z56" i="1"/>
  <c r="L55" i="1"/>
  <c r="L56" i="1" s="1"/>
  <c r="L57" i="1" s="1"/>
  <c r="L58" i="1" s="1"/>
  <c r="L59" i="1" s="1"/>
  <c r="L60" i="1" s="1"/>
  <c r="L61" i="1" s="1"/>
  <c r="Z27" i="1" l="1"/>
  <c r="M61" i="1"/>
  <c r="Z61" i="1" s="1"/>
  <c r="Z8" i="1"/>
  <c r="Z17" i="1"/>
  <c r="Z33" i="1"/>
  <c r="Z42" i="1"/>
  <c r="Z50" i="1"/>
  <c r="Z31" i="1"/>
  <c r="Z48" i="1"/>
  <c r="Z37" i="1"/>
  <c r="Z55" i="1"/>
  <c r="Z5" i="1"/>
  <c r="Y61" i="1"/>
  <c r="Y58" i="1"/>
  <c r="Y57" i="1"/>
  <c r="Y56" i="1"/>
  <c r="Y63" i="1"/>
  <c r="Y59" i="1"/>
  <c r="Y60" i="1"/>
  <c r="Y62" i="1"/>
  <c r="Y20" i="1"/>
  <c r="Z63" i="1" l="1"/>
  <c r="Z62" i="1"/>
  <c r="Z16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<sst xmlns="http://schemas.openxmlformats.org/spreadsheetml/2006/main" count="796" uniqueCount="495">
  <si>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</si>
  <si>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</si>
  <si>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</si>
  <si>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</si>
  <si>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</si>
  <si>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</si>
  <si>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</si>
  <si>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</si>
  <si>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</si>
  <si>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</si>
  <si>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</si>
  <si>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</si>
  <si>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</si>
  <si>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</si>
  <si>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</si>
  <si>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</si>
  <si>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</si>
  <si>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</si>
  <si>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</si>
  <si>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</si>
  <si>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</si>
  <si>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</si>
  <si>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</si>
  <si>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</si>
  <si>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</si>
  <si>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</si>
  <si>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</si>
  <si>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</si>
  <si>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</si>
  <si>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</si>
  <si>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</si>
  <si>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</si>
  <si>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</si>
  <si>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</si>
  <si>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</si>
  <si>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</si>
  <si>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</si>
  <si>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</si>
  <si>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</si>
  <si>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</si>
  <si>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</si>
  <si>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</si>
  <si>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</si>
  <si>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</si>
  <si>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</si>
  <si>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</si>
  <si>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</si>
  <si>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</si>
  <si>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</si>
  <si>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</si>
  <si>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</si>
  <si>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</si>
  <si>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</si>
  <si>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</si>
  <si>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</si>
  <si>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</si>
  <si>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</si>
  <si>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</si>
  <si>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</si>
  <si>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</si>
  <si>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</si>
  <si>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</si>
  <si>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</si>
  <si>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</si>
  <si>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</si>
  <si>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</si>
  <si>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</si>
  <si>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</si>
  <si>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</si>
  <si>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</si>
  <si>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</si>
  <si>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</si>
  <si>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</si>
  <si>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</si>
  <si>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</si>
  <si>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</si>
  <si>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</si>
  <si>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</si>
  <si>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</si>
  <si>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</si>
  <si>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</si>
  <si>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</si>
  <si>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</si>
  <si>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</si>
  <si>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</si>
  <si>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</si>
  <si>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</si>
  <si>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</si>
  <si>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</si>
  <si>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</si>
  <si>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</si>
  <si>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</si>
  <si>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</si>
  <si>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</si>
  <si>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</si>
  <si>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</si>
  <si>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</si>
  <si>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</si>
  <si>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</si>
  <si>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</si>
  <si>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</si>
  <si>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</si>
  <si>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</si>
  <si>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</si>
  <si>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</si>
  <si>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</si>
  <si>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</si>
  <si>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</si>
  <si>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</si>
  <si>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</si>
  <si>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</si>
  <si>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</si>
  <si>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</si>
  <si>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</si>
  <si>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</si>
  <si>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</si>
  <si>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</si>
  <si>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</si>
  <si>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</si>
  <si>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</si>
  <si>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</si>
  <si>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</si>
  <si>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</si>
  <si>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</si>
  <si>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</si>
  <si>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</si>
  <si>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</si>
  <si>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</si>
  <si>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</si>
  <si>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</si>
  <si>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</si>
  <si>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</si>
  <si>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</si>
  <si>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</si>
  <si>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</si>
  <si>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</si>
  <si>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</si>
  <si>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</si>
  <si>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</si>
  <si>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</si>
  <si>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</si>
  <si>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</si>
  <si>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</si>
  <si>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</si>
  <si>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</si>
  <si>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</si>
  <si>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</si>
  <si>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</si>
  <si>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</si>
  <si>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</si>
  <si>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</si>
  <si>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</si>
  <si>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</si>
  <si>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</si>
  <si>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</si>
  <si>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</si>
  <si>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</si>
  <si>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</si>
  <si>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</si>
  <si>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</si>
  <si>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</si>
  <si>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</si>
  <si>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</si>
  <si>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</si>
  <si>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</si>
  <si>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</si>
  <si>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</si>
  <si>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</si>
  <si>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</si>
  <si>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</si>
  <si>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</si>
  <si>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</si>
  <si>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</si>
  <si>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</si>
  <si>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</si>
  <si>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</si>
  <si>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</si>
  <si>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</si>
  <si>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</si>
  <si>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</si>
  <si>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</si>
  <si>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</si>
  <si>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</si>
  <si>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</si>
  <si>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</si>
  <si>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</si>
  <si>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</si>
  <si>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</si>
  <si>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</si>
  <si>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</si>
  <si>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</si>
  <si>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</si>
  <si>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</si>
  <si>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</si>
  <si>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</si>
  <si>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</si>
  <si>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</si>
  <si>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</si>
  <si>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</si>
  <si>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</si>
  <si>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</si>
  <si>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</si>
  <si>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</si>
  <si>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</si>
  <si>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</si>
  <si>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</si>
  <si>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</si>
  <si>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</si>
  <si>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</si>
  <si>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</si>
  <si>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</si>
  <si>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</si>
  <si>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</si>
  <si>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</si>
  <si>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</si>
  <si>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</si>
  <si>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</si>
  <si>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</si>
  <si>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</si>
  <si>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</si>
  <si>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</si>
  <si>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</si>
  <si>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</si>
  <si>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</si>
  <si>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</si>
  <si>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</si>
  <si>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</si>
  <si>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</si>
  <si>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</si>
  <si>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</si>
  <si>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</si>
  <si>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</si>
  <si>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</si>
  <si>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</si>
  <si>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</si>
  <si>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</si>
  <si>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</si>
  <si>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</si>
  <si>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</si>
  <si>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</si>
  <si>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</si>
  <si>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</si>
  <si>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</si>
  <si>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</si>
  <si>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</si>
  <si>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</si>
  <si>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</si>
  <si>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</si>
  <si>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</si>
  <si>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</si>
  <si>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</si>
  <si>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</si>
  <si>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</si>
  <si>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</si>
  <si>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</si>
  <si>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</si>
  <si>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</si>
  <si>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</si>
  <si>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</si>
  <si>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</si>
  <si>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</si>
  <si>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</si>
  <si>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</si>
  <si>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</si>
  <si>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</si>
  <si>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</si>
  <si>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</si>
  <si>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</si>
  <si>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</si>
  <si>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</si>
  <si>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</si>
  <si>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</si>
  <si>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</si>
  <si>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</si>
  <si>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</si>
  <si>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</si>
  <si>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</si>
  <si>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</si>
  <si>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</si>
  <si>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</si>
  <si>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</si>
  <si>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</si>
  <si>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</si>
  <si>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</si>
  <si>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</si>
  <si>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</si>
  <si>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</si>
  <si>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</si>
  <si>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</si>
  <si>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</si>
  <si>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</si>
  <si>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</si>
  <si>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</si>
  <si>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</si>
  <si>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</si>
  <si>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</si>
  <si>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</si>
  <si>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</si>
  <si>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</si>
  <si>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</si>
  <si>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</si>
  <si>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</si>
  <si>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</si>
  <si>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</si>
  <si>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</si>
  <si>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</si>
  <si>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</si>
  <si>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</si>
  <si>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</si>
  <si>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</si>
  <si>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</si>
  <si>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</si>
  <si>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</si>
  <si>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</si>
  <si>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</si>
  <si>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</si>
  <si>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</si>
  <si>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</si>
  <si>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</si>
  <si>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</si>
  <si>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</si>
  <si>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</si>
  <si>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</si>
  <si>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</si>
  <si>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</si>
  <si>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</si>
  <si>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</si>
  <si>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</si>
  <si>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</si>
  <si>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</si>
  <si>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</si>
  <si>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</si>
  <si>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</si>
  <si>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</si>
  <si>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</si>
  <si>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</si>
  <si>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</si>
  <si>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</si>
  <si>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</si>
  <si>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</si>
  <si>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</si>
  <si>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</si>
  <si>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</si>
  <si>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</si>
  <si>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</si>
  <si>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</si>
  <si>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</si>
  <si>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</si>
  <si>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</si>
  <si>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</si>
  <si>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</si>
  <si>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</si>
  <si>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</si>
  <si>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</si>
  <si>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</si>
  <si>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</si>
  <si>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</si>
  <si>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</si>
  <si>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</si>
  <si>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</si>
  <si>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</si>
  <si>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</si>
  <si>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</si>
  <si>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</si>
  <si>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</si>
  <si>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</si>
  <si>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</si>
  <si>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</si>
  <si>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</si>
  <si>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</si>
  <si>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</si>
  <si>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</si>
  <si>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</si>
  <si>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</si>
  <si>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</si>
  <si>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</si>
  <si>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</si>
  <si>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</si>
  <si>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</si>
  <si>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</si>
  <si>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</si>
  <si>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</si>
  <si>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</si>
  <si>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</si>
  <si>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</si>
  <si>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</si>
  <si>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</si>
  <si>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</si>
  <si>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</si>
  <si>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</si>
  <si>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</si>
  <si>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</si>
  <si>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</si>
  <si>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</si>
  <si>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</si>
  <si>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</si>
  <si>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</si>
  <si>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</si>
  <si>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</si>
  <si>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</si>
  <si>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</si>
  <si>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</si>
  <si>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</si>
  <si>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</si>
  <si>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</si>
  <si>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</si>
  <si>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</si>
  <si>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</si>
  <si>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</si>
  <si>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</si>
  <si>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</si>
  <si>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</si>
  <si>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</si>
  <si>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</si>
  <si>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</si>
  <si>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</si>
  <si>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</si>
  <si>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</si>
  <si>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</si>
  <si>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</si>
  <si>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</si>
  <si>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</si>
  <si>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</si>
  <si>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</si>
  <si>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</si>
  <si>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</si>
  <si>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</si>
  <si>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</si>
  <si>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</si>
  <si>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</si>
  <si>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</si>
  <si>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</si>
  <si>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</si>
  <si>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</si>
  <si>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</si>
  <si>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</si>
  <si>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</si>
  <si>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</si>
  <si>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</si>
  <si>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</si>
  <si>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</si>
  <si>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</si>
  <si>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</si>
  <si>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</si>
  <si>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</si>
  <si>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</si>
  <si>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</si>
  <si>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</si>
  <si>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</si>
  <si>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</si>
  <si>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</si>
  <si>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</si>
  <si>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</si>
  <si>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</si>
  <si>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</si>
  <si>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</si>
  <si>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</si>
  <si>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</si>
  <si>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</si>
  <si>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</si>
  <si>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</si>
  <si>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</si>
  <si>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</si>
  <si>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</si>
  <si>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</si>
  <si>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</si>
  <si>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</si>
  <si>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</si>
  <si>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</si>
  <si>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</si>
  <si>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</si>
  <si>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</si>
  <si>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</si>
  <si>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</si>
  <si>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</si>
  <si>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>ОКС с ↑ ST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</si>
  <si>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</si>
  <si>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</si>
  <si>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</si>
  <si>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</si>
  <si>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</si>
  <si>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</si>
  <si>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</si>
  <si>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</si>
  <si>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15:18</t>
  </si>
  <si>
    <t>Старов А.Ф.</t>
  </si>
  <si>
    <t>кальциноз, проходим, неровности контуров.</t>
  </si>
  <si>
    <t xml:space="preserve">умеренный кальциноз проксимального и среднего сегментов, стеноз проксимального сегмента 60%, пролонгированный стеноз среднего сегмента не менее 70%,  стеноз устья ДВ до 50%. Миокардиальный мостик среднего сегмента с компрессией в систолу 60%. Антеградный кровоток кровоток TIMI III. </t>
  </si>
  <si>
    <t xml:space="preserve">Представлен доминантной ВТК. Дитальный сегмент окклюзирован. Крупная ВТК с пролонгированным стенозом прокс/3 70%.  Антеградный кровоток по дистальному сегменту кровоток TIMI 0. Слабые коллатерали из системы ПКА в дистальный сегмент ОА. </t>
  </si>
  <si>
    <t>нестабильный стеноз проксимального сегмента 80% с пристеночным флотирующим тромбом, TTG2, стеноз среднего сегмента 30%, стенозы дистального сегмента 50% и 30%. Стенозы прокс/3 ЗБВ 40%, стеноз прокс/3 ЗМЖВ 30%. Дистальная тромботическая окклюзия ЗМЖВ и ЗБВ Антеградный кровоток TIMI II.</t>
  </si>
  <si>
    <t>С учётом клинических данных совместно с деж.кардиологом Потаповой А.Н. принято решение  о выполнении экстренной реваскуляризации ПКА</t>
  </si>
  <si>
    <t>50 ml</t>
  </si>
  <si>
    <t>150 ml</t>
  </si>
  <si>
    <t xml:space="preserve">Заведующий отделения: Д.В. Карчевский </t>
  </si>
  <si>
    <t>Устье ПКА катетеризировано проводниковым катетером Launcher JL 4,0 6Fr. Коронарный проводник fielder XT-A заведен в дистальный сегмент ПКА. Аспирационным катетером Medtronic Export Advance аспирировать тромботические массы из дистального сегмента ЗМЖВ и ЗБВ не удалось. Аспирирован флотирующий тромб проксимальноготсегментаю В зону проксимального сегмента позиционированы и имплантирован DES Resolute Integrity 3,5-22 мм, давлением 14 атм. Постдилатация БК от стента 4.0-15, давлением 14 атм (стент не имплантирован). Антеградный кровоток по ПКА восстановлен  до зоны окклюзии дистальных сегментов ЗМЖВ и ЗБВ. Ангиографический субоптимальный,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</si>
</sst>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0" zoomScaleNormal="100" zoomScaleSheetLayoutView="100" zoomScalePageLayoutView="90" workbookViewId="0">
      <selection activeCell="I6" sqref="I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0.54166666666666663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0.54861111111111105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485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18381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475</v>
      </c>
      <c r="C16" s="18"/>
      <c r="D16" s="41"/>
      <c r="E16" s="41"/>
      <c r="F16" s="41"/>
      <c r="G16" s="159" t="s">
        <v>484</v>
      </c>
      <c r="H16" s="117">
        <v>2027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473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1" t="s">
        <v>486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487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488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5" t="s">
        <v>489</v>
      </c>
      <c r="C32" s="215"/>
      <c r="D32" s="215"/>
      <c r="E32" s="215"/>
      <c r="F32" s="215"/>
      <c r="G32" s="215"/>
      <c r="H32" s="216"/>
    </row>
    <row r="33" spans="1:8" ht="14.45" customHeight="1">
      <c r="A33" s="43"/>
      <c r="B33" s="217"/>
      <c r="C33" s="217"/>
      <c r="D33" s="217"/>
      <c r="E33" s="217"/>
      <c r="F33" s="217"/>
      <c r="G33" s="217"/>
      <c r="H33" s="218"/>
    </row>
    <row r="34" spans="1:8" ht="15.6" customHeight="1">
      <c r="A34" s="43"/>
      <c r="B34" s="217"/>
      <c r="C34" s="217"/>
      <c r="D34" s="217"/>
      <c r="E34" s="217"/>
      <c r="F34" s="217"/>
      <c r="G34" s="217"/>
      <c r="H34" s="218"/>
    </row>
    <row r="35" spans="1:8" ht="14.45" customHeight="1">
      <c r="A35" s="43"/>
      <c r="B35" s="217"/>
      <c r="C35" s="217"/>
      <c r="D35" s="217"/>
      <c r="E35" s="217"/>
      <c r="F35" s="217"/>
      <c r="G35" s="217"/>
      <c r="H35" s="218"/>
    </row>
    <row r="36" spans="1:8" ht="15.6" customHeight="1">
      <c r="A36" s="151"/>
      <c r="B36" s="217"/>
      <c r="C36" s="217"/>
      <c r="D36" s="217"/>
      <c r="E36" s="217"/>
      <c r="F36" s="217"/>
      <c r="G36" s="217"/>
      <c r="H36" s="218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490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491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tabSelected="1" showWhiteSpace="0" view="pageBreakPreview" topLeftCell="A16" zoomScaleNormal="100" zoomScaleSheetLayoutView="100" zoomScalePageLayoutView="90" workbookViewId="0">
      <selection activeCell="J25" sqref="J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1" t="s">
        <v>438</v>
      </c>
      <c r="B6" s="232"/>
      <c r="C6" s="232"/>
      <c r="D6" s="232"/>
      <c r="E6" s="232"/>
      <c r="F6" s="232"/>
      <c r="G6" s="232"/>
      <c r="H6" s="233"/>
    </row>
    <row r="7" spans="1:8" ht="21.6" customHeight="1">
      <c r="A7" s="231"/>
      <c r="B7" s="232"/>
      <c r="C7" s="232"/>
      <c r="D7" s="232"/>
      <c r="E7" s="232"/>
      <c r="F7" s="232"/>
      <c r="G7" s="232"/>
      <c r="H7" s="23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0" t="s">
        <v>279</v>
      </c>
      <c r="D8" s="230"/>
      <c r="E8" s="230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0"/>
      <c r="D9" s="230"/>
      <c r="E9" s="23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0"/>
      <c r="D10" s="230"/>
      <c r="E10" s="23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0.54861111111111105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0.59027777777777779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Старов А.Ф.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18381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72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15:18</v>
      </c>
      <c r="H20" s="118">
        <f>КАГ!H16</f>
        <v>2027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0.55166666666666664</v>
      </c>
    </row>
    <row r="23" spans="1:8" ht="14.45" customHeight="1">
      <c r="A23" s="237" t="s">
        <v>494</v>
      </c>
      <c r="B23" s="238"/>
      <c r="C23" s="238"/>
      <c r="D23" s="238"/>
      <c r="E23" s="238"/>
      <c r="F23" s="238"/>
      <c r="G23" s="238"/>
      <c r="H23" s="239"/>
    </row>
    <row r="24" spans="1:8" ht="14.45" customHeight="1">
      <c r="A24" s="240"/>
      <c r="B24" s="238"/>
      <c r="C24" s="238"/>
      <c r="D24" s="238"/>
      <c r="E24" s="238"/>
      <c r="F24" s="238"/>
      <c r="G24" s="238"/>
      <c r="H24" s="239"/>
    </row>
    <row r="25" spans="1:8" ht="14.45" customHeight="1">
      <c r="A25" s="240"/>
      <c r="B25" s="238"/>
      <c r="C25" s="238"/>
      <c r="D25" s="238"/>
      <c r="E25" s="238"/>
      <c r="F25" s="238"/>
      <c r="G25" s="238"/>
      <c r="H25" s="239"/>
    </row>
    <row r="26" spans="1:8" ht="14.45" customHeight="1">
      <c r="A26" s="240"/>
      <c r="B26" s="238"/>
      <c r="C26" s="238"/>
      <c r="D26" s="238"/>
      <c r="E26" s="238"/>
      <c r="F26" s="238"/>
      <c r="G26" s="238"/>
      <c r="H26" s="239"/>
    </row>
    <row r="27" spans="1:8" ht="14.45" customHeight="1">
      <c r="A27" s="240"/>
      <c r="B27" s="238"/>
      <c r="C27" s="238"/>
      <c r="D27" s="238"/>
      <c r="E27" s="238"/>
      <c r="F27" s="238"/>
      <c r="G27" s="238"/>
      <c r="H27" s="239"/>
    </row>
    <row r="28" spans="1:8" ht="14.45" customHeight="1">
      <c r="A28" s="240"/>
      <c r="B28" s="238"/>
      <c r="C28" s="238"/>
      <c r="D28" s="238"/>
      <c r="E28" s="238"/>
      <c r="F28" s="238"/>
      <c r="G28" s="238"/>
      <c r="H28" s="239"/>
    </row>
    <row r="29" spans="1:8" ht="14.45" customHeight="1">
      <c r="A29" s="240"/>
      <c r="B29" s="238"/>
      <c r="C29" s="238"/>
      <c r="D29" s="238"/>
      <c r="E29" s="238"/>
      <c r="F29" s="238"/>
      <c r="G29" s="238"/>
      <c r="H29" s="239"/>
    </row>
    <row r="30" spans="1:8" ht="14.45" customHeight="1">
      <c r="A30" s="240"/>
      <c r="B30" s="238"/>
      <c r="C30" s="238"/>
      <c r="D30" s="238"/>
      <c r="E30" s="238"/>
      <c r="F30" s="238"/>
      <c r="G30" s="238"/>
      <c r="H30" s="239"/>
    </row>
    <row r="31" spans="1:8" ht="14.45" customHeight="1">
      <c r="A31" s="240"/>
      <c r="B31" s="238"/>
      <c r="C31" s="238"/>
      <c r="D31" s="238"/>
      <c r="E31" s="238"/>
      <c r="F31" s="238"/>
      <c r="G31" s="238"/>
      <c r="H31" s="239"/>
    </row>
    <row r="32" spans="1:8" ht="14.45" customHeight="1">
      <c r="A32" s="240"/>
      <c r="B32" s="238"/>
      <c r="C32" s="238"/>
      <c r="D32" s="238"/>
      <c r="E32" s="238"/>
      <c r="F32" s="238"/>
      <c r="G32" s="238"/>
      <c r="H32" s="239"/>
    </row>
    <row r="33" spans="1:12" ht="14.45" customHeight="1">
      <c r="A33" s="240"/>
      <c r="B33" s="238"/>
      <c r="C33" s="238"/>
      <c r="D33" s="238"/>
      <c r="E33" s="238"/>
      <c r="F33" s="238"/>
      <c r="G33" s="238"/>
      <c r="H33" s="239"/>
    </row>
    <row r="34" spans="1:12" ht="14.45" customHeight="1">
      <c r="A34" s="240"/>
      <c r="B34" s="238"/>
      <c r="C34" s="238"/>
      <c r="D34" s="238"/>
      <c r="E34" s="238"/>
      <c r="F34" s="238"/>
      <c r="G34" s="238"/>
      <c r="H34" s="239"/>
    </row>
    <row r="35" spans="1:12" ht="14.45" customHeight="1">
      <c r="A35" s="240"/>
      <c r="B35" s="238"/>
      <c r="C35" s="238"/>
      <c r="D35" s="238"/>
      <c r="E35" s="238"/>
      <c r="F35" s="238"/>
      <c r="G35" s="238"/>
      <c r="H35" s="239"/>
    </row>
    <row r="36" spans="1:12" ht="14.45" customHeight="1">
      <c r="A36" s="240"/>
      <c r="B36" s="238"/>
      <c r="C36" s="238"/>
      <c r="D36" s="238"/>
      <c r="E36" s="238"/>
      <c r="F36" s="238"/>
      <c r="G36" s="238"/>
      <c r="H36" s="239"/>
    </row>
    <row r="37" spans="1:12" ht="14.45" customHeight="1">
      <c r="A37" s="240"/>
      <c r="B37" s="238"/>
      <c r="C37" s="238"/>
      <c r="D37" s="238"/>
      <c r="E37" s="238"/>
      <c r="F37" s="238"/>
      <c r="G37" s="238"/>
      <c r="H37" s="239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4" t="s">
        <v>474</v>
      </c>
      <c r="E40" s="235"/>
      <c r="F40" s="235"/>
      <c r="G40" s="235"/>
      <c r="H40" s="236"/>
    </row>
    <row r="41" spans="1:12" ht="14.45" customHeight="1">
      <c r="A41" s="37"/>
      <c r="B41" s="33"/>
      <c r="C41" s="148"/>
      <c r="D41" s="235"/>
      <c r="E41" s="235"/>
      <c r="F41" s="235"/>
      <c r="G41" s="235"/>
      <c r="H41" s="236"/>
    </row>
    <row r="42" spans="1:12" ht="14.45" customHeight="1">
      <c r="A42" s="37"/>
      <c r="B42" s="33"/>
      <c r="C42" s="148"/>
      <c r="D42" s="235"/>
      <c r="E42" s="235"/>
      <c r="F42" s="235"/>
      <c r="G42" s="235"/>
      <c r="H42" s="236"/>
    </row>
    <row r="43" spans="1:12" ht="14.45" customHeight="1">
      <c r="A43" s="37"/>
      <c r="B43" s="33"/>
      <c r="C43" s="148"/>
      <c r="D43" s="235"/>
      <c r="E43" s="235"/>
      <c r="F43" s="235"/>
      <c r="G43" s="235"/>
      <c r="H43" s="236"/>
    </row>
    <row r="44" spans="1:12" ht="14.45" customHeight="1">
      <c r="A44" s="37"/>
      <c r="B44" s="33"/>
      <c r="C44" s="148"/>
      <c r="D44" s="235"/>
      <c r="E44" s="235"/>
      <c r="F44" s="235"/>
      <c r="G44" s="235"/>
      <c r="H44" s="236"/>
      <c r="L44" s="200"/>
    </row>
    <row r="45" spans="1:12" ht="14.45" customHeight="1">
      <c r="A45" s="37"/>
      <c r="B45" s="33"/>
      <c r="C45" s="148"/>
      <c r="D45" s="235"/>
      <c r="E45" s="235"/>
      <c r="F45" s="235"/>
      <c r="G45" s="235"/>
      <c r="H45" s="236"/>
    </row>
    <row r="46" spans="1:12" ht="14.45" customHeight="1">
      <c r="A46" s="37"/>
      <c r="B46" s="33"/>
      <c r="C46" s="148"/>
      <c r="D46" s="235"/>
      <c r="E46" s="235"/>
      <c r="F46" s="235"/>
      <c r="G46" s="235"/>
      <c r="H46" s="236"/>
    </row>
    <row r="47" spans="1:12" ht="14.45" customHeight="1">
      <c r="A47" s="43"/>
      <c r="B47" s="18"/>
      <c r="C47" s="148"/>
      <c r="D47" s="235"/>
      <c r="E47" s="235"/>
      <c r="F47" s="235"/>
      <c r="G47" s="235"/>
      <c r="H47" s="236"/>
    </row>
    <row r="48" spans="1:12" ht="14.45" customHeight="1">
      <c r="A48" s="43"/>
      <c r="B48" s="18"/>
      <c r="C48" s="148"/>
      <c r="D48" s="235"/>
      <c r="E48" s="235"/>
      <c r="F48" s="235"/>
      <c r="G48" s="235"/>
      <c r="H48" s="236"/>
    </row>
    <row r="49" spans="1:8" ht="14.45" customHeight="1">
      <c r="A49" s="43"/>
      <c r="B49" s="18"/>
      <c r="C49" s="148"/>
      <c r="D49" s="235"/>
      <c r="E49" s="235"/>
      <c r="F49" s="235"/>
      <c r="G49" s="235"/>
      <c r="H49" s="236"/>
    </row>
    <row r="50" spans="1:8">
      <c r="A50" s="70" t="s">
        <v>267</v>
      </c>
      <c r="B50" s="71" t="s">
        <v>492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1" t="s">
        <v>477</v>
      </c>
      <c r="B52" s="222"/>
      <c r="C52" s="222"/>
      <c r="D52" s="222"/>
      <c r="E52" s="222"/>
      <c r="F52" s="223"/>
      <c r="G52" s="18"/>
      <c r="H52" s="44"/>
    </row>
    <row r="53" spans="1:8" ht="15" customHeight="1">
      <c r="A53" s="224"/>
      <c r="B53" s="225"/>
      <c r="C53" s="225"/>
      <c r="D53" s="225"/>
      <c r="E53" s="225"/>
      <c r="F53" s="226"/>
      <c r="G53" s="89" t="str">
        <f>IF(ISBLANK(H13),"",H13)</f>
        <v/>
      </c>
      <c r="H53" s="72"/>
    </row>
    <row r="54" spans="1:8">
      <c r="A54" s="227"/>
      <c r="B54" s="228"/>
      <c r="C54" s="228"/>
      <c r="D54" s="228"/>
      <c r="E54" s="228"/>
      <c r="F54" s="229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H19" sqref="H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44930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Старов А.Ф.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18381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72</v>
      </c>
    </row>
    <row r="7" spans="1:4">
      <c r="A7" s="43"/>
      <c r="B7" s="18"/>
      <c r="C7" s="124" t="s">
        <v>12</v>
      </c>
      <c r="D7" s="126">
        <f>КАГ!$B$14</f>
        <v>128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44930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483</v>
      </c>
      <c r="C13" s="170"/>
      <c r="D13" s="175"/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8"/>
      <c r="D14" s="175"/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344</v>
      </c>
      <c r="C16" s="168" t="s">
        <v>117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398</v>
      </c>
      <c r="C17" s="168" t="s">
        <v>176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92" t="s">
        <v>476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493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D7" sqref="D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Fielder XT-A</v>
      </c>
      <c r="U2" s="139" t="str">
        <f>IFERROR(INDEX(Расходка[Наименование расходного материала],MATCH(Расходка[№],Поиск_расходки[Индекс4],0)),"")</f>
        <v>BMS,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476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1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9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483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1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480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s="1" t="s">
        <v>478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Blue</v>
      </c>
      <c r="Y35" s="144" t="str">
        <f>IFERROR(INDEX(Расходка[Наименование расходного материала],MATCH(Расходка[№],Поиск_расходки[Индекс8],0)),"")</f>
        <v>Sion Blue</v>
      </c>
      <c r="Z35" s="144" t="str">
        <f>IFERROR(INDEX(Расходка[Наименование расходного материала],MATCH(Расходка[№],Поиск_расходки[Индекс9],0)),"")</f>
        <v>Sion Blue</v>
      </c>
      <c r="AA35" s="144" t="str">
        <f>IFERROR(INDEX(Расходка[Наименование расходного материала],MATCH(Расходка[№],Поиск_расходки[Индекс10],0)),"")</f>
        <v>Sion Blue</v>
      </c>
      <c r="AB35" s="144" t="str">
        <f>IFERROR(INDEX(Расходка[Наименование расходного материала],MATCH(Расходка[№],Поиск_расходки[Индекс11],0)),"")</f>
        <v>Sion Blue</v>
      </c>
      <c r="AC35" s="144" t="str">
        <f>IFERROR(INDEX(Расходка[Наименование расходного материала],MATCH(Расходка[№],Поиск_расходки[Индекс12],0)),"")</f>
        <v>Sion Blue</v>
      </c>
      <c r="AD35" s="144" t="str">
        <f>IFERROR(INDEX(Расходка[Наименование расходного материала],MATCH(Расходка[№],Поиск_расходки[Индекс13],0)),"")</f>
        <v>Sion Blue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t="s">
        <v>392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Thunder</v>
      </c>
      <c r="Y36" s="144" t="str">
        <f>IFERROR(INDEX(Расходка[Наименование расходного материала],MATCH(Расходка[№],Поиск_расходки[Индекс8],0)),"")</f>
        <v>Thunder</v>
      </c>
      <c r="Z36" s="144" t="str">
        <f>IFERROR(INDEX(Расходка[Наименование расходного материала],MATCH(Расходка[№],Поиск_расходки[Индекс9],0)),"")</f>
        <v>Thunder</v>
      </c>
      <c r="AA36" s="144" t="str">
        <f>IFERROR(INDEX(Расходка[Наименование расходного материала],MATCH(Расходка[№],Поиск_расходки[Индекс10],0)),"")</f>
        <v>Thunder</v>
      </c>
      <c r="AB36" s="144" t="str">
        <f>IFERROR(INDEX(Расходка[Наименование расходного материала],MATCH(Расходка[№],Поиск_расходки[Индекс11],0)),"")</f>
        <v>Thunder</v>
      </c>
      <c r="AC36" s="144" t="str">
        <f>IFERROR(INDEX(Расходка[Наименование расходного материала],MATCH(Расходка[№],Поиск_расходки[Индекс12],0)),"")</f>
        <v>Thunder</v>
      </c>
      <c r="AD36" s="144" t="str">
        <f>IFERROR(INDEX(Расходка[Наименование расходного материала],MATCH(Расходка[№],Поиск_расходки[Индекс13],0)),"")</f>
        <v>Thunder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460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Whisper MS</v>
      </c>
      <c r="Y37" s="144" t="str">
        <f>IFERROR(INDEX(Расходка[Наименование расходного материала],MATCH(Расходка[№],Поиск_расходки[Индекс8],0)),"")</f>
        <v>Whisper MS</v>
      </c>
      <c r="Z37" s="144" t="str">
        <f>IFERROR(INDEX(Расходка[Наименование расходного материала],MATCH(Расходка[№],Поиск_расходки[Индекс9],0)),"")</f>
        <v>Whisper MS</v>
      </c>
      <c r="AA37" s="144" t="str">
        <f>IFERROR(INDEX(Расходка[Наименование расходного материала],MATCH(Расходка[№],Поиск_расходки[Индекс10],0)),"")</f>
        <v>Whisper MS</v>
      </c>
      <c r="AB37" s="144" t="str">
        <f>IFERROR(INDEX(Расходка[Наименование расходного материала],MATCH(Расходка[№],Поиск_расходки[Индекс11],0)),"")</f>
        <v>Whisper MS</v>
      </c>
      <c r="AC37" s="144" t="str">
        <f>IFERROR(INDEX(Расходка[Наименование расходного материала],MATCH(Расходка[№],Поиск_расходки[Индекс12],0)),"")</f>
        <v>Whisper MS</v>
      </c>
      <c r="AD37" s="144" t="str">
        <f>IFERROR(INDEX(Расходка[Наименование расходного материала],MATCH(Расходка[№],Поиск_расходки[Индекс13],0)),"")</f>
        <v>Whisper MS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461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Winn 200T</v>
      </c>
      <c r="Y38" s="144" t="str">
        <f>IFERROR(INDEX(Расходка[Наименование расходного материала],MATCH(Расходка[№],Поиск_расходки[Индекс8],0)),"")</f>
        <v>Winn 200T</v>
      </c>
      <c r="Z38" s="144" t="str">
        <f>IFERROR(INDEX(Расходка[Наименование расходного материала],MATCH(Расходка[№],Поиск_расходки[Индекс9],0)),"")</f>
        <v>Winn 200T</v>
      </c>
      <c r="AA38" s="144" t="str">
        <f>IFERROR(INDEX(Расходка[Наименование расходного материала],MATCH(Расходка[№],Поиск_расходки[Индекс10],0)),"")</f>
        <v>Winn 200T</v>
      </c>
      <c r="AB38" s="144" t="str">
        <f>IFERROR(INDEX(Расходка[Наименование расходного материала],MATCH(Расходка[№],Поиск_расходки[Индекс11],0)),"")</f>
        <v>Winn 200T</v>
      </c>
      <c r="AC38" s="144" t="str">
        <f>IFERROR(INDEX(Расходка[Наименование расходного материала],MATCH(Расходка[№],Поиск_расходки[Индекс12],0)),"")</f>
        <v>Winn 200T</v>
      </c>
      <c r="AD38" s="144" t="str">
        <f>IFERROR(INDEX(Расходка[Наименование расходного материала],MATCH(Расходка[№],Поиск_расходки[Индекс13],0)),"")</f>
        <v>Winn 200T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434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9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9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9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9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9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9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124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0" s="4" t="s">
        <v>6</v>
      </c>
      <c r="AG40" s="4" t="s">
        <v>433</v>
      </c>
    </row>
    <row r="41" spans="1:33">
      <c r="A41">
        <v>40</v>
      </c>
      <c r="B41" t="s">
        <v>6</v>
      </c>
      <c r="C41" s="1" t="s">
        <v>344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1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BMS, Integtity</v>
      </c>
      <c r="Y41" s="144" t="str">
        <f>IFERROR(INDEX(Расходка[Наименование расходного материала],MATCH(Расходка[№],Поиск_расходки[Индекс8],0)),"")</f>
        <v>BMS, Integtity</v>
      </c>
      <c r="Z41" s="144" t="str">
        <f>IFERROR(INDEX(Расходка[Наименование расходного материала],MATCH(Расходка[№],Поиск_расходки[Индекс9],0)),"")</f>
        <v>BMS, Integtity</v>
      </c>
      <c r="AA41" s="144" t="str">
        <f>IFERROR(INDEX(Расходка[Наименование расходного материала],MATCH(Расходка[№],Поиск_расходки[Индекс10],0)),"")</f>
        <v>BMS, Integtity</v>
      </c>
      <c r="AB41" s="144" t="str">
        <f>IFERROR(INDEX(Расходка[Наименование расходного материала],MATCH(Расходка[№],Поиск_расходки[Индекс11],0)),"")</f>
        <v>BMS, Integtity</v>
      </c>
      <c r="AC41" s="144" t="str">
        <f>IFERROR(INDEX(Расходка[Наименование расходного материала],MATCH(Расходка[№],Поиск_расходки[Индекс12],0)),"")</f>
        <v>BMS, Integtity</v>
      </c>
      <c r="AD41" s="144" t="str">
        <f>IFERROR(INDEX(Расходка[Наименование расходного материала],MATCH(Расходка[№],Поиск_расходки[Индекс13],0)),"")</f>
        <v>BMS, Integtity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96" t="s">
        <v>428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DES, Calipso</v>
      </c>
      <c r="Y42" s="144" t="str">
        <f>IFERROR(INDEX(Расходка[Наименование расходного материала],MATCH(Расходка[№],Поиск_расходки[Индекс8],0)),"")</f>
        <v>DES, Calipso</v>
      </c>
      <c r="Z42" s="144" t="str">
        <f>IFERROR(INDEX(Расходка[Наименование расходного материала],MATCH(Расходка[№],Поиск_расходки[Индекс9],0)),"")</f>
        <v>DES, Calipso</v>
      </c>
      <c r="AA42" s="144" t="str">
        <f>IFERROR(INDEX(Расходка[Наименование расходного материала],MATCH(Расходка[№],Поиск_расходки[Индекс10],0)),"")</f>
        <v>DES, Calipso</v>
      </c>
      <c r="AB42" s="144" t="str">
        <f>IFERROR(INDEX(Расходка[Наименование расходного материала],MATCH(Расходка[№],Поиск_расходки[Индекс11],0)),"")</f>
        <v>DES, Calipso</v>
      </c>
      <c r="AC42" s="144" t="str">
        <f>IFERROR(INDEX(Расходка[Наименование расходного материала],MATCH(Расходка[№],Поиск_расходки[Индекс12],0)),"")</f>
        <v>DES, Calipso</v>
      </c>
      <c r="AD42" s="144" t="str">
        <f>IFERROR(INDEX(Расходка[Наименование расходного материала],MATCH(Расходка[№],Поиск_расходки[Индекс13],0)),"")</f>
        <v>DES, Calipso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6" t="s">
        <v>427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NanoMed</v>
      </c>
      <c r="Y43" s="144" t="str">
        <f>IFERROR(INDEX(Расходка[Наименование расходного материала],MATCH(Расходка[№],Поиск_расходки[Индекс8],0)),"")</f>
        <v>DES, NanoMed</v>
      </c>
      <c r="Z43" s="144" t="str">
        <f>IFERROR(INDEX(Расходка[Наименование расходного материала],MATCH(Расходка[№],Поиск_расходки[Индекс9],0)),"")</f>
        <v>DES, NanoMed</v>
      </c>
      <c r="AA43" s="144" t="str">
        <f>IFERROR(INDEX(Расходка[Наименование расходного материала],MATCH(Расходка[№],Поиск_расходки[Индекс10],0)),"")</f>
        <v>DES, NanoMed</v>
      </c>
      <c r="AB43" s="144" t="str">
        <f>IFERROR(INDEX(Расходка[Наименование расходного материала],MATCH(Расходка[№],Поиск_расходки[Индекс11],0)),"")</f>
        <v>DES, NanoMed</v>
      </c>
      <c r="AC43" s="144" t="str">
        <f>IFERROR(INDEX(Расходка[Наименование расходного материала],MATCH(Расходка[№],Поиск_расходки[Индекс12],0)),"")</f>
        <v>DES, NanoMed</v>
      </c>
      <c r="AD43" s="144" t="str">
        <f>IFERROR(INDEX(Расходка[Наименование расходного материала],MATCH(Расходка[№],Поиск_расходки[Индекс13],0)),"")</f>
        <v>DES, NanoMed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63" t="s">
        <v>398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1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Resolute Integtity</v>
      </c>
      <c r="Y44" s="144" t="str">
        <f>IFERROR(INDEX(Расходка[Наименование расходного материала],MATCH(Расходка[№],Поиск_расходки[Индекс8],0)),"")</f>
        <v>DES, Resolute Integtity</v>
      </c>
      <c r="Z44" s="144" t="str">
        <f>IFERROR(INDEX(Расходка[Наименование расходного материала],MATCH(Расходка[№],Поиск_расходки[Индекс9],0)),"")</f>
        <v>DES, Resolute Integtity</v>
      </c>
      <c r="AA44" s="144" t="str">
        <f>IFERROR(INDEX(Расходка[Наименование расходного материала],MATCH(Расходка[№],Поиск_расходки[Индекс10],0)),"")</f>
        <v>DES, Resolute Integtity</v>
      </c>
      <c r="AB44" s="144" t="str">
        <f>IFERROR(INDEX(Расходка[Наименование расходного материала],MATCH(Расходка[№],Поиск_расходки[Индекс11],0)),"")</f>
        <v>DES, Resolute Integtity</v>
      </c>
      <c r="AC44" s="144" t="str">
        <f>IFERROR(INDEX(Расходка[Наименование расходного материала],MATCH(Расходка[№],Поиск_расходки[Индекс12],0)),"")</f>
        <v>DES, Resolute Integtity</v>
      </c>
      <c r="AD44" s="144" t="str">
        <f>IFERROR(INDEX(Расходка[Наименование расходного материала],MATCH(Расходка[№],Поиск_расходки[Индекс13],0)),"")</f>
        <v>DES, Resolute Integtity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t="s">
        <v>453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s="198" t="s">
        <v>443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DES,Firehawk</v>
      </c>
      <c r="Y46" s="144" t="str">
        <f>IFERROR(INDEX(Расходка[Наименование расходного материала],MATCH(Расходка[№],Поиск_расходки[Индекс8],0)),"")</f>
        <v>DES,Firehawk</v>
      </c>
      <c r="Z46" s="144" t="str">
        <f>IFERROR(INDEX(Расходка[Наименование расходного материала],MATCH(Расходка[№],Поиск_расходки[Индекс9],0)),"")</f>
        <v>DES,Firehawk</v>
      </c>
      <c r="AA46" s="144" t="str">
        <f>IFERROR(INDEX(Расходка[Наименование расходного материала],MATCH(Расходка[№],Поиск_расходки[Индекс10],0)),"")</f>
        <v>DES,Firehawk</v>
      </c>
      <c r="AB46" s="144" t="str">
        <f>IFERROR(INDEX(Расходка[Наименование расходного материала],MATCH(Расходка[№],Поиск_расходки[Индекс11],0)),"")</f>
        <v>DES,Firehawk</v>
      </c>
      <c r="AC46" s="144" t="str">
        <f>IFERROR(INDEX(Расходка[Наименование расходного материала],MATCH(Расходка[№],Поиск_расходки[Индекс12],0)),"")</f>
        <v>DES,Firehawk</v>
      </c>
      <c r="AD46" s="144" t="str">
        <f>IFERROR(INDEX(Расходка[Наименование расходного материала],MATCH(Расходка[№],Поиск_расходки[Индекс13],0)),"")</f>
        <v>DES,Firehawk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t="s">
        <v>481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Resolute Onyx</v>
      </c>
      <c r="Y47" s="144" t="str">
        <f>IFERROR(INDEX(Расходка[Наименование расходного материала],MATCH(Расходка[№],Поиск_расходки[Индекс8],0)),"")</f>
        <v>Resolute Onyx</v>
      </c>
      <c r="Z47" s="144" t="str">
        <f>IFERROR(INDEX(Расходка[Наименование расходного материала],MATCH(Расходка[№],Поиск_расходки[Индекс9],0)),"")</f>
        <v>Resolute Onyx</v>
      </c>
      <c r="AA47" s="144" t="str">
        <f>IFERROR(INDEX(Расходка[Наименование расходного материала],MATCH(Расходка[№],Поиск_расходки[Индекс10],0)),"")</f>
        <v>Resolute Onyx</v>
      </c>
      <c r="AB47" s="144" t="str">
        <f>IFERROR(INDEX(Расходка[Наименование расходного материала],MATCH(Расходка[№],Поиск_расходки[Индекс11],0)),"")</f>
        <v>Resolute Onyx</v>
      </c>
      <c r="AC47" s="144" t="str">
        <f>IFERROR(INDEX(Расходка[Наименование расходного материала],MATCH(Расходка[№],Поиск_расходки[Индекс12],0)),"")</f>
        <v>Resolute Onyx</v>
      </c>
      <c r="AD47" s="144" t="str">
        <f>IFERROR(INDEX(Расходка[Наименование расходного материала],MATCH(Расходка[№],Поиск_расходки[Индекс13],0)),"")</f>
        <v>Resolute Onyx</v>
      </c>
      <c r="AF47" s="4" t="s">
        <v>6</v>
      </c>
      <c r="AG47" s="4" t="s">
        <v>422</v>
      </c>
    </row>
    <row r="48" spans="1:33">
      <c r="A48">
        <v>47</v>
      </c>
      <c r="B48" t="s">
        <v>123</v>
      </c>
      <c r="C48" s="1" t="s">
        <v>399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Guidezilla™ II 6F</v>
      </c>
      <c r="Y48" s="144" t="str">
        <f>IFERROR(INDEX(Расходка[Наименование расходного материала],MATCH(Расходка[№],Поиск_расходки[Индекс8],0)),"")</f>
        <v>Guidezilla™ II 6F</v>
      </c>
      <c r="Z48" s="144" t="str">
        <f>IFERROR(INDEX(Расходка[Наименование расходного материала],MATCH(Расходка[№],Поиск_расходки[Индекс9],0)),"")</f>
        <v>Guidezilla™ II 6F</v>
      </c>
      <c r="AA48" s="144" t="str">
        <f>IFERROR(INDEX(Расходка[Наименование расходного материала],MATCH(Расходка[№],Поиск_расходки[Индекс10],0)),"")</f>
        <v>Guidezilla™ II 6F</v>
      </c>
      <c r="AB48" s="144" t="str">
        <f>IFERROR(INDEX(Расходка[Наименование расходного материала],MATCH(Расходка[№],Поиск_расходки[Индекс11],0)),"")</f>
        <v>Guidezilla™ II 6F</v>
      </c>
      <c r="AC48" s="144" t="str">
        <f>IFERROR(INDEX(Расходка[Наименование расходного материала],MATCH(Расходка[№],Поиск_расходки[Индекс12],0)),"")</f>
        <v>Guidezilla™ II 6F</v>
      </c>
      <c r="AD48" s="144" t="str">
        <f>IFERROR(INDEX(Расходка[Наименование расходного материала],MATCH(Расходка[№],Поиск_расходки[Индекс13],0)),"")</f>
        <v>Guidezilla™ II 6F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425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Telescope ™ II 6F</v>
      </c>
      <c r="Y49" s="144" t="str">
        <f>IFERROR(INDEX(Расходка[Наименование расходного материала],MATCH(Расходка[№],Поиск_расходки[Индекс8],0)),"")</f>
        <v>Telescope ™ II 6F</v>
      </c>
      <c r="Z49" s="144" t="str">
        <f>IFERROR(INDEX(Расходка[Наименование расходного материала],MATCH(Расходка[№],Поиск_расходки[Индекс9],0)),"")</f>
        <v>Telescope ™ II 6F</v>
      </c>
      <c r="AA49" s="144" t="str">
        <f>IFERROR(INDEX(Расходка[Наименование расходного материала],MATCH(Расходка[№],Поиск_расходки[Индекс10],0)),"")</f>
        <v>Telescope ™ II 6F</v>
      </c>
      <c r="AB49" s="144" t="str">
        <f>IFERROR(INDEX(Расходка[Наименование расходного материала],MATCH(Расходка[№],Поиск_расходки[Индекс11],0)),"")</f>
        <v>Telescope ™ II 6F</v>
      </c>
      <c r="AC49" s="144" t="str">
        <f>IFERROR(INDEX(Расходка[Наименование расходного материала],MATCH(Расходка[№],Поиск_расходки[Индекс12],0)),"")</f>
        <v>Telescope ™ II 6F</v>
      </c>
      <c r="AD49" s="144" t="str">
        <f>IFERROR(INDEX(Расходка[Наименование расходного материала],MATCH(Расходка[№],Поиск_расходки[Индекс13],0)),"")</f>
        <v>Telescope ™ II 6F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444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6F AL 1</v>
      </c>
      <c r="Y50" s="144" t="str">
        <f>IFERROR(INDEX(Расходка[Наименование расходного материала],MATCH(Расходка[№],Поиск_расходки[Индекс8],0)),"")</f>
        <v>Launcher 6F AL 1</v>
      </c>
      <c r="Z50" s="144" t="str">
        <f>IFERROR(INDEX(Расходка[Наименование расходного материала],MATCH(Расходка[№],Поиск_расходки[Индекс9],0)),"")</f>
        <v>Launcher 6F AL 1</v>
      </c>
      <c r="AA50" s="144" t="str">
        <f>IFERROR(INDEX(Расходка[Наименование расходного материала],MATCH(Расходка[№],Поиск_расходки[Индекс10],0)),"")</f>
        <v>Launcher 6F AL 1</v>
      </c>
      <c r="AB50" s="144" t="str">
        <f>IFERROR(INDEX(Расходка[Наименование расходного материала],MATCH(Расходка[№],Поиск_расходки[Индекс11],0)),"")</f>
        <v>Launcher 6F AL 1</v>
      </c>
      <c r="AC50" s="144" t="str">
        <f>IFERROR(INDEX(Расходка[Наименование расходного материала],MATCH(Расходка[№],Поиск_расходки[Индекс12],0)),"")</f>
        <v>Launcher 6F AL 1</v>
      </c>
      <c r="AD50" s="144" t="str">
        <f>IFERROR(INDEX(Расходка[Наименование расходного материала],MATCH(Расходка[№],Поиск_расходки[Индекс13],0)),"")</f>
        <v>Launcher 6F AL 1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445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2</v>
      </c>
      <c r="Y51" s="144" t="str">
        <f>IFERROR(INDEX(Расходка[Наименование расходного материала],MATCH(Расходка[№],Поиск_расходки[Индекс8],0)),"")</f>
        <v>Launcher 6F AL 2</v>
      </c>
      <c r="Z51" s="144" t="str">
        <f>IFERROR(INDEX(Расходка[Наименование расходного материала],MATCH(Расходка[№],Поиск_расходки[Индекс9],0)),"")</f>
        <v>Launcher 6F AL 2</v>
      </c>
      <c r="AA51" s="144" t="str">
        <f>IFERROR(INDEX(Расходка[Наименование расходного материала],MATCH(Расходка[№],Поиск_расходки[Индекс10],0)),"")</f>
        <v>Launcher 6F AL 2</v>
      </c>
      <c r="AB51" s="144" t="str">
        <f>IFERROR(INDEX(Расходка[Наименование расходного материала],MATCH(Расходка[№],Поиск_расходки[Индекс11],0)),"")</f>
        <v>Launcher 6F AL 2</v>
      </c>
      <c r="AC51" s="144" t="str">
        <f>IFERROR(INDEX(Расходка[Наименование расходного материала],MATCH(Расходка[№],Поиск_расходки[Индекс12],0)),"")</f>
        <v>Launcher 6F AL 2</v>
      </c>
      <c r="AD51" s="144" t="str">
        <f>IFERROR(INDEX(Расходка[Наименование расходного материала],MATCH(Расходка[№],Поиск_расходки[Индекс13],0)),"")</f>
        <v>Launcher 6F AL 2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400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EBU 3.5</v>
      </c>
      <c r="Y52" s="144" t="str">
        <f>IFERROR(INDEX(Расходка[Наименование расходного материала],MATCH(Расходка[№],Поиск_расходки[Индекс8],0)),"")</f>
        <v>Launcher 6F EBU 3.5</v>
      </c>
      <c r="Z52" s="144" t="str">
        <f>IFERROR(INDEX(Расходка[Наименование расходного материала],MATCH(Расходка[№],Поиск_расходки[Индекс9],0)),"")</f>
        <v>Launcher 6F EBU 3.5</v>
      </c>
      <c r="AA52" s="144" t="str">
        <f>IFERROR(INDEX(Расходка[Наименование расходного материала],MATCH(Расходка[№],Поиск_расходки[Индекс10],0)),"")</f>
        <v>Launcher 6F EBU 3.5</v>
      </c>
      <c r="AB52" s="144" t="str">
        <f>IFERROR(INDEX(Расходка[Наименование расходного материала],MATCH(Расходка[№],Поиск_расходки[Индекс11],0)),"")</f>
        <v>Launcher 6F EBU 3.5</v>
      </c>
      <c r="AC52" s="144" t="str">
        <f>IFERROR(INDEX(Расходка[Наименование расходного материала],MATCH(Расходка[№],Поиск_расходки[Индекс12],0)),"")</f>
        <v>Launcher 6F EBU 3.5</v>
      </c>
      <c r="AD52" s="144" t="str">
        <f>IFERROR(INDEX(Расходка[Наименование расходного материала],MATCH(Расходка[№],Поиск_расходки[Индекс13],0)),"")</f>
        <v>Launcher 6F EBU 3.5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401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4.0</v>
      </c>
      <c r="Y53" s="144" t="str">
        <f>IFERROR(INDEX(Расходка[Наименование расходного материала],MATCH(Расходка[№],Поиск_расходки[Индекс8],0)),"")</f>
        <v>Launcher 6F EBU 4.0</v>
      </c>
      <c r="Z53" s="144" t="str">
        <f>IFERROR(INDEX(Расходка[Наименование расходного материала],MATCH(Расходка[№],Поиск_расходки[Индекс9],0)),"")</f>
        <v>Launcher 6F EBU 4.0</v>
      </c>
      <c r="AA53" s="144" t="str">
        <f>IFERROR(INDEX(Расходка[Наименование расходного материала],MATCH(Расходка[№],Поиск_расходки[Индекс10],0)),"")</f>
        <v>Launcher 6F EBU 4.0</v>
      </c>
      <c r="AB53" s="144" t="str">
        <f>IFERROR(INDEX(Расходка[Наименование расходного материала],MATCH(Расходка[№],Поиск_расходки[Индекс11],0)),"")</f>
        <v>Launcher 6F EBU 4.0</v>
      </c>
      <c r="AC53" s="144" t="str">
        <f>IFERROR(INDEX(Расходка[Наименование расходного материала],MATCH(Расходка[№],Поиск_расходки[Индекс12],0)),"")</f>
        <v>Launcher 6F EBU 4.0</v>
      </c>
      <c r="AD53" s="144" t="str">
        <f>IFERROR(INDEX(Расходка[Наименование расходного материала],MATCH(Расходка[№],Поиск_расходки[Индекс13],0)),"")</f>
        <v>Launcher 6F EBU 4.0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402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JL 3.5</v>
      </c>
      <c r="Y54" s="144" t="str">
        <f>IFERROR(INDEX(Расходка[Наименование расходного материала],MATCH(Расходка[№],Поиск_расходки[Индекс8],0)),"")</f>
        <v>Launcher 6F JL 3.5</v>
      </c>
      <c r="Z54" s="144" t="str">
        <f>IFERROR(INDEX(Расходка[Наименование расходного материала],MATCH(Расходка[№],Поиск_расходки[Индекс9],0)),"")</f>
        <v>Launcher 6F JL 3.5</v>
      </c>
      <c r="AA54" s="144" t="str">
        <f>IFERROR(INDEX(Расходка[Наименование расходного материала],MATCH(Расходка[№],Поиск_расходки[Индекс10],0)),"")</f>
        <v>Launcher 6F JL 3.5</v>
      </c>
      <c r="AB54" s="144" t="str">
        <f>IFERROR(INDEX(Расходка[Наименование расходного материала],MATCH(Расходка[№],Поиск_расходки[Индекс11],0)),"")</f>
        <v>Launcher 6F JL 3.5</v>
      </c>
      <c r="AC54" s="144" t="str">
        <f>IFERROR(INDEX(Расходка[Наименование расходного материала],MATCH(Расходка[№],Поиск_расходки[Индекс12],0)),"")</f>
        <v>Launcher 6F JL 3.5</v>
      </c>
      <c r="AD54" s="144" t="str">
        <f>IFERROR(INDEX(Расходка[Наименование расходного материала],MATCH(Расходка[№],Поиск_расходки[Индекс13],0)),"")</f>
        <v>Launcher 6F JL 3.5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403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4.0</v>
      </c>
      <c r="Y55" s="144" t="str">
        <f>IFERROR(INDEX(Расходка[Наименование расходного материала],MATCH(Расходка[№],Поиск_расходки[Индекс8],0)),"")</f>
        <v>Launcher 6F JL 4.0</v>
      </c>
      <c r="Z55" s="144" t="str">
        <f>IFERROR(INDEX(Расходка[Наименование расходного материала],MATCH(Расходка[№],Поиск_расходки[Индекс9],0)),"")</f>
        <v>Launcher 6F JL 4.0</v>
      </c>
      <c r="AA55" s="144" t="str">
        <f>IFERROR(INDEX(Расходка[Наименование расходного материала],MATCH(Расходка[№],Поиск_расходки[Индекс10],0)),"")</f>
        <v>Launcher 6F JL 4.0</v>
      </c>
      <c r="AB55" s="144" t="str">
        <f>IFERROR(INDEX(Расходка[Наименование расходного материала],MATCH(Расходка[№],Поиск_расходки[Индекс11],0)),"")</f>
        <v>Launcher 6F JL 4.0</v>
      </c>
      <c r="AC55" s="144" t="str">
        <f>IFERROR(INDEX(Расходка[Наименование расходного материала],MATCH(Расходка[№],Поиск_расходки[Индекс12],0)),"")</f>
        <v>Launcher 6F JL 4.0</v>
      </c>
      <c r="AD55" s="144" t="str">
        <f>IFERROR(INDEX(Расходка[Наименование расходного материала],MATCH(Расходка[№],Поиск_расходки[Индекс13],0)),"")</f>
        <v>Launcher 6F JL 4.0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409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4.5</v>
      </c>
      <c r="Y56" s="144" t="str">
        <f>IFERROR(INDEX(Расходка[Наименование расходного материала],MATCH(Расходка[№],Поиск_расходки[Индекс8],0)),"")</f>
        <v>Launcher 6F JL 4.5</v>
      </c>
      <c r="Z56" s="144" t="str">
        <f>IFERROR(INDEX(Расходка[Наименование расходного материала],MATCH(Расходка[№],Поиск_расходки[Индекс9],0)),"")</f>
        <v>Launcher 6F JL 4.5</v>
      </c>
      <c r="AA56" s="144" t="str">
        <f>IFERROR(INDEX(Расходка[Наименование расходного материала],MATCH(Расходка[№],Поиск_расходки[Индекс10],0)),"")</f>
        <v>Launcher 6F JL 4.5</v>
      </c>
      <c r="AB56" s="144" t="str">
        <f>IFERROR(INDEX(Расходка[Наименование расходного материала],MATCH(Расходка[№],Поиск_расходки[Индекс11],0)),"")</f>
        <v>Launcher 6F JL 4.5</v>
      </c>
      <c r="AC56" s="144" t="str">
        <f>IFERROR(INDEX(Расходка[Наименование расходного материала],MATCH(Расходка[№],Поиск_расходки[Индекс12],0)),"")</f>
        <v>Launcher 6F JL 4.5</v>
      </c>
      <c r="AD56" s="144" t="str">
        <f>IFERROR(INDEX(Расходка[Наименование расходного материала],MATCH(Расходка[№],Поиск_расходки[Индекс13],0)),"")</f>
        <v>Launcher 6F JL 4.5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404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JR 3.5</v>
      </c>
      <c r="Y57" s="144" t="str">
        <f>IFERROR(INDEX(Расходка[Наименование расходного материала],MATCH(Расходка[№],Поиск_расходки[Индекс8],0)),"")</f>
        <v>Launcher 6F JR 3.5</v>
      </c>
      <c r="Z57" s="144" t="str">
        <f>IFERROR(INDEX(Расходка[Наименование расходного материала],MATCH(Расходка[№],Поиск_расходки[Индекс9],0)),"")</f>
        <v>Launcher 6F JR 3.5</v>
      </c>
      <c r="AA57" s="144" t="str">
        <f>IFERROR(INDEX(Расходка[Наименование расходного материала],MATCH(Расходка[№],Поиск_расходки[Индекс10],0)),"")</f>
        <v>Launcher 6F JR 3.5</v>
      </c>
      <c r="AB57" s="144" t="str">
        <f>IFERROR(INDEX(Расходка[Наименование расходного материала],MATCH(Расходка[№],Поиск_расходки[Индекс11],0)),"")</f>
        <v>Launcher 6F JR 3.5</v>
      </c>
      <c r="AC57" s="144" t="str">
        <f>IFERROR(INDEX(Расходка[Наименование расходного материала],MATCH(Расходка[№],Поиск_расходки[Индекс12],0)),"")</f>
        <v>Launcher 6F JR 3.5</v>
      </c>
      <c r="AD57" s="144" t="str">
        <f>IFERROR(INDEX(Расходка[Наименование расходного материала],MATCH(Расходка[№],Поиск_расходки[Индекс13],0)),"")</f>
        <v>Launcher 6F JR 3.5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405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1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4.0</v>
      </c>
      <c r="Y58" s="144" t="str">
        <f>IFERROR(INDEX(Расходка[Наименование расходного материала],MATCH(Расходка[№],Поиск_расходки[Индекс8],0)),"")</f>
        <v>Launcher 6F JR 4.0</v>
      </c>
      <c r="Z58" s="144" t="str">
        <f>IFERROR(INDEX(Расходка[Наименование расходного материала],MATCH(Расходка[№],Поиск_расходки[Индекс9],0)),"")</f>
        <v>Launcher 6F JR 4.0</v>
      </c>
      <c r="AA58" s="144" t="str">
        <f>IFERROR(INDEX(Расходка[Наименование расходного материала],MATCH(Расходка[№],Поиск_расходки[Индекс10],0)),"")</f>
        <v>Launcher 6F JR 4.0</v>
      </c>
      <c r="AB58" s="144" t="str">
        <f>IFERROR(INDEX(Расходка[Наименование расходного материала],MATCH(Расходка[№],Поиск_расходки[Индекс11],0)),"")</f>
        <v>Launcher 6F JR 4.0</v>
      </c>
      <c r="AC58" s="144" t="str">
        <f>IFERROR(INDEX(Расходка[Наименование расходного материала],MATCH(Расходка[№],Поиск_расходки[Индекс12],0)),"")</f>
        <v>Launcher 6F JR 4.0</v>
      </c>
      <c r="AD58" s="144" t="str">
        <f>IFERROR(INDEX(Расходка[Наименование расходного материала],MATCH(Расходка[№],Поиск_расходки[Индекс13],0)),"")</f>
        <v>Launcher 6F JR 4.0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416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7F JL 3.5</v>
      </c>
      <c r="Y59" s="144" t="str">
        <f>IFERROR(INDEX(Расходка[Наименование расходного материала],MATCH(Расходка[№],Поиск_расходки[Индекс8],0)),"")</f>
        <v>Launcher 7F JL 3.5</v>
      </c>
      <c r="Z59" s="144" t="str">
        <f>IFERROR(INDEX(Расходка[Наименование расходного материала],MATCH(Расходка[№],Поиск_расходки[Индекс9],0)),"")</f>
        <v>Launcher 7F JL 3.5</v>
      </c>
      <c r="AA59" s="144" t="str">
        <f>IFERROR(INDEX(Расходка[Наименование расходного материала],MATCH(Расходка[№],Поиск_расходки[Индекс10],0)),"")</f>
        <v>Launcher 7F JL 3.5</v>
      </c>
      <c r="AB59" s="144" t="str">
        <f>IFERROR(INDEX(Расходка[Наименование расходного материала],MATCH(Расходка[№],Поиск_расходки[Индекс11],0)),"")</f>
        <v>Launcher 7F JL 3.5</v>
      </c>
      <c r="AC59" s="144" t="str">
        <f>IFERROR(INDEX(Расходка[Наименование расходного материала],MATCH(Расходка[№],Поиск_расходки[Индекс12],0)),"")</f>
        <v>Launcher 7F JL 3.5</v>
      </c>
      <c r="AD59" s="144" t="str">
        <f>IFERROR(INDEX(Расходка[Наименование расходного материала],MATCH(Расходка[№],Поиск_расходки[Индекс13],0)),"")</f>
        <v>Launcher 7F JL 3.5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415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4.0</v>
      </c>
      <c r="Y60" s="144" t="str">
        <f>IFERROR(INDEX(Расходка[Наименование расходного материала],MATCH(Расходка[№],Поиск_расходки[Индекс8],0)),"")</f>
        <v>Launcher 7F JL 4.0</v>
      </c>
      <c r="Z60" s="144" t="str">
        <f>IFERROR(INDEX(Расходка[Наименование расходного материала],MATCH(Расходка[№],Поиск_расходки[Индекс9],0)),"")</f>
        <v>Launcher 7F JL 4.0</v>
      </c>
      <c r="AA60" s="144" t="str">
        <f>IFERROR(INDEX(Расходка[Наименование расходного материала],MATCH(Расходка[№],Поиск_расходки[Индекс10],0)),"")</f>
        <v>Launcher 7F JL 4.0</v>
      </c>
      <c r="AB60" s="144" t="str">
        <f>IFERROR(INDEX(Расходка[Наименование расходного материала],MATCH(Расходка[№],Поиск_расходки[Индекс11],0)),"")</f>
        <v>Launcher 7F JL 4.0</v>
      </c>
      <c r="AC60" s="144" t="str">
        <f>IFERROR(INDEX(Расходка[Наименование расходного материала],MATCH(Расходка[№],Поиск_расходки[Индекс12],0)),"")</f>
        <v>Launcher 7F JL 4.0</v>
      </c>
      <c r="AD60" s="144" t="str">
        <f>IFERROR(INDEX(Расходка[Наименование расходного материала],MATCH(Расходка[№],Поиск_расходки[Индекс13],0)),"")</f>
        <v>Launcher 7F JL 4.0</v>
      </c>
      <c r="AF60" s="4" t="s">
        <v>6</v>
      </c>
      <c r="AG60" s="4" t="s">
        <v>161</v>
      </c>
    </row>
    <row r="61" spans="1:33">
      <c r="A61">
        <v>60</v>
      </c>
      <c r="B61" t="s">
        <v>367</v>
      </c>
      <c r="C61" s="1" t="s">
        <v>406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Angio-Seal™ VIP</v>
      </c>
      <c r="Y61" s="144" t="str">
        <f>IFERROR(INDEX(Расходка[Наименование расходного материала],MATCH(Расходка[№],Поиск_расходки[Индекс8],0)),"")</f>
        <v>Angio-Seal™ VIP</v>
      </c>
      <c r="Z61" s="144" t="str">
        <f>IFERROR(INDEX(Расходка[Наименование расходного материала],MATCH(Расходка[№],Поиск_расходки[Индекс9],0)),"")</f>
        <v>Angio-Seal™ VIP</v>
      </c>
      <c r="AA61" s="144" t="str">
        <f>IFERROR(INDEX(Расходка[Наименование расходного материала],MATCH(Расходка[№],Поиск_расходки[Индекс10],0)),"")</f>
        <v>Angio-Seal™ VIP</v>
      </c>
      <c r="AB61" s="144" t="str">
        <f>IFERROR(INDEX(Расходка[Наименование расходного материала],MATCH(Расходка[№],Поиск_расходки[Индекс11],0)),"")</f>
        <v>Angio-Seal™ VIP</v>
      </c>
      <c r="AC61" s="144" t="str">
        <f>IFERROR(INDEX(Расходка[Наименование расходного материала],MATCH(Расходка[№],Поиск_расходки[Индекс12],0)),"")</f>
        <v>Angio-Seal™ VIP</v>
      </c>
      <c r="AD61" s="144" t="str">
        <f>IFERROR(INDEX(Расходка[Наименование расходного материала],MATCH(Расходка[№],Поиск_расходки[Индекс13],0)),"")</f>
        <v>Angio-Seal™ VIP</v>
      </c>
      <c r="AF61" s="4" t="s">
        <v>6</v>
      </c>
      <c r="AG61" s="4" t="s">
        <v>176</v>
      </c>
    </row>
    <row r="62" spans="1:33">
      <c r="A62">
        <v>61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2023-01-04T11:39:43Z</cp:lastPrinted>
  <dcterms:created xsi:type="dcterms:W3CDTF">2015-06-05T18:19:34Z</dcterms:created>
  <dcterms:modified xsi:type="dcterms:W3CDTF">2023-01-04T11:54:57Z</dcterms:modified>
</cp:coreProperties>
</file>