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0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2" i="1" l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M51" i="1"/>
  <c r="M52" i="1" s="1"/>
  <c r="M53" i="1" s="1"/>
  <c r="L50" i="1"/>
  <c r="T29" i="1" l="1"/>
  <c r="T49" i="1"/>
  <c r="T22" i="1"/>
  <c r="T43" i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<sst xmlns="http://schemas.openxmlformats.org/spreadsheetml/2006/main" count="796" uniqueCount="495">
  <si>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</si>
  <si>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</si>
  <si>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</si>
  <si>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</si>
  <si>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</si>
  <si>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</si>
  <si>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</si>
  <si>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</si>
  <si>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</si>
  <si>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</si>
  <si>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</si>
  <si>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</si>
  <si>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</si>
  <si>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</si>
  <si>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</si>
  <si>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</si>
  <si>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</si>
  <si>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</si>
  <si>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</si>
  <si>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</si>
  <si>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</si>
  <si>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</si>
  <si>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</si>
  <si>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</si>
  <si>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</si>
  <si>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</si>
  <si>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</si>
  <si>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</si>
  <si>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</si>
  <si>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</si>
  <si>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</si>
  <si>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</si>
  <si>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</si>
  <si>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</si>
  <si>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</si>
  <si>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</si>
  <si>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</si>
  <si>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</si>
  <si>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</si>
  <si>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</si>
  <si>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</si>
  <si>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</si>
  <si>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</si>
  <si>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</si>
  <si>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</si>
  <si>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</si>
  <si>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</si>
  <si>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</si>
  <si>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</si>
  <si>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</si>
  <si>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</si>
  <si>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</si>
  <si>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</si>
  <si>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</si>
  <si>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</si>
  <si>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</si>
  <si>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</si>
  <si>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</si>
  <si>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</si>
  <si>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</si>
  <si>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</si>
  <si>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</si>
  <si>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</si>
  <si>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</si>
  <si>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</si>
  <si>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</si>
  <si>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</si>
  <si>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</si>
  <si>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</si>
  <si>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</si>
  <si>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</si>
  <si>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</si>
  <si>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</si>
  <si>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</si>
  <si>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</si>
  <si>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</si>
  <si>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</si>
  <si>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</si>
  <si>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</si>
  <si>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</si>
  <si>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</si>
  <si>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</si>
  <si>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</si>
  <si>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</si>
  <si>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</si>
  <si>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</si>
  <si>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</si>
  <si>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</si>
  <si>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</si>
  <si>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</si>
  <si>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</si>
  <si>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</si>
  <si>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</si>
  <si>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</si>
  <si>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</si>
  <si>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</si>
  <si>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</si>
  <si>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</si>
  <si>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</si>
  <si>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</si>
  <si>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</si>
  <si>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</si>
  <si>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</si>
  <si>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</si>
  <si>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</si>
  <si>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</si>
  <si>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</si>
  <si>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</si>
  <si>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</si>
  <si>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</si>
  <si>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</si>
  <si>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</si>
  <si>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</si>
  <si>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</si>
  <si>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</si>
  <si>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</si>
  <si>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</si>
  <si>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</si>
  <si>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</si>
  <si>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</si>
  <si>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</si>
  <si>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</si>
  <si>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</si>
  <si>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</si>
  <si>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</si>
  <si>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</si>
  <si>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</si>
  <si>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</si>
  <si>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</si>
  <si>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</si>
  <si>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</si>
  <si>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</si>
  <si>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</si>
  <si>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</si>
  <si>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</si>
  <si>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</si>
  <si>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</si>
  <si>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</si>
  <si>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</si>
  <si>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</si>
  <si>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</si>
  <si>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</si>
  <si>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</si>
  <si>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</si>
  <si>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</si>
  <si>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</si>
  <si>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</si>
  <si>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</si>
  <si>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</si>
  <si>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</si>
  <si>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</si>
  <si>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</si>
  <si>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</si>
  <si>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</si>
  <si>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</si>
  <si>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</si>
  <si>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</si>
  <si>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</si>
  <si>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</si>
  <si>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</si>
  <si>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</si>
  <si>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</si>
  <si>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</si>
  <si>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</si>
  <si>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</si>
  <si>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</si>
  <si>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</si>
  <si>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</si>
  <si>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</si>
  <si>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</si>
  <si>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</si>
  <si>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</si>
  <si>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</si>
  <si>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</si>
  <si>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</si>
  <si>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</si>
  <si>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</si>
  <si>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</si>
  <si>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</si>
  <si>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</si>
  <si>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</si>
  <si>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</si>
  <si>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</si>
  <si>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</si>
  <si>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</si>
  <si>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</si>
  <si>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</si>
  <si>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</si>
  <si>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</si>
  <si>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</si>
  <si>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</si>
  <si>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</si>
  <si>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</si>
  <si>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</si>
  <si>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</si>
  <si>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</si>
  <si>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</si>
  <si>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</si>
  <si>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</si>
  <si>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</si>
  <si>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</si>
  <si>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</si>
  <si>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</si>
  <si>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</si>
  <si>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</si>
  <si>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</si>
  <si>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</si>
  <si>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</si>
  <si>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</si>
  <si>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</si>
  <si>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</si>
  <si>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</si>
  <si>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</si>
  <si>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</si>
  <si>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</si>
  <si>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</si>
  <si>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</si>
  <si>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</si>
  <si>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</si>
  <si>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</si>
  <si>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</si>
  <si>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</si>
  <si>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</si>
  <si>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</si>
  <si>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</si>
  <si>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</si>
  <si>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</si>
  <si>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</si>
  <si>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</si>
  <si>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</si>
  <si>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</si>
  <si>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</si>
  <si>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</si>
  <si>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</si>
  <si>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</si>
  <si>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</si>
  <si>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</si>
  <si>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</si>
  <si>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</si>
  <si>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</si>
  <si>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</si>
  <si>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</si>
  <si>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</si>
  <si>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</si>
  <si>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</si>
  <si>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</si>
  <si>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</si>
  <si>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</si>
  <si>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</si>
  <si>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</si>
  <si>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</si>
  <si>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</si>
  <si>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</si>
  <si>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</si>
  <si>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</si>
  <si>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</si>
  <si>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</si>
  <si>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</si>
  <si>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</si>
  <si>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</si>
  <si>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</si>
  <si>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</si>
  <si>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</si>
  <si>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</si>
  <si>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</si>
  <si>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</si>
  <si>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</si>
  <si>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</si>
  <si>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</si>
  <si>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</si>
  <si>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</si>
  <si>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</si>
  <si>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</si>
  <si>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</si>
  <si>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</si>
  <si>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</si>
  <si>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</si>
  <si>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</si>
  <si>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</si>
  <si>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</si>
  <si>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</si>
  <si>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</si>
  <si>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</si>
  <si>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</si>
  <si>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</si>
  <si>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</si>
  <si>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</si>
  <si>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</si>
  <si>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</si>
  <si>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</si>
  <si>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</si>
  <si>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</si>
  <si>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</si>
  <si>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</si>
  <si>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</si>
  <si>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</si>
  <si>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</si>
  <si>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</si>
  <si>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</si>
  <si>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</si>
  <si>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</si>
  <si>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</si>
  <si>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</si>
  <si>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</si>
  <si>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</si>
  <si>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</si>
  <si>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</si>
  <si>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</si>
  <si>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</si>
  <si>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</si>
  <si>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</si>
  <si>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</si>
  <si>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</si>
  <si>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</si>
  <si>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</si>
  <si>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</si>
  <si>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</si>
  <si>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</si>
  <si>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</si>
  <si>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</si>
  <si>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</si>
  <si>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</si>
  <si>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</si>
  <si>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</si>
  <si>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</si>
  <si>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</si>
  <si>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</si>
  <si>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</si>
  <si>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</si>
  <si>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</si>
  <si>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</si>
  <si>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</si>
  <si>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</si>
  <si>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</si>
  <si>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</si>
  <si>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</si>
  <si>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</si>
  <si>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</si>
  <si>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</si>
  <si>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</si>
  <si>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</si>
  <si>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</si>
  <si>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</si>
  <si>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</si>
  <si>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</si>
  <si>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</si>
  <si>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</si>
  <si>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</si>
  <si>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</si>
  <si>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</si>
  <si>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</si>
  <si>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</si>
  <si>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</si>
  <si>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</si>
  <si>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</si>
  <si>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</si>
  <si>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</si>
  <si>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</si>
  <si>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</si>
  <si>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</si>
  <si>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</si>
  <si>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</si>
  <si>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</si>
  <si>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</si>
  <si>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</si>
  <si>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</si>
  <si>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</si>
  <si>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</si>
  <si>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</si>
  <si>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</si>
  <si>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</si>
  <si>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</si>
  <si>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</si>
  <si>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</si>
  <si>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</si>
  <si>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</si>
  <si>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</si>
  <si>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</si>
  <si>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</si>
  <si>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</si>
  <si>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</si>
  <si>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</si>
  <si>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</si>
  <si>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</si>
  <si>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</si>
  <si>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</si>
  <si>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</si>
  <si>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</si>
  <si>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</si>
  <si>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</si>
  <si>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</si>
  <si>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</si>
  <si>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</si>
  <si>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</si>
  <si>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</si>
  <si>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</si>
  <si>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</si>
  <si>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</si>
  <si>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</si>
  <si>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</si>
  <si>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</si>
  <si>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</si>
  <si>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</si>
  <si>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</si>
  <si>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</si>
  <si>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</si>
  <si>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</si>
  <si>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</si>
  <si>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</si>
  <si>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</si>
  <si>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</si>
  <si>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</si>
  <si>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</si>
  <si>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</si>
  <si>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</si>
  <si>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</si>
  <si>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</si>
  <si>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</si>
  <si>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</si>
  <si>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</si>
  <si>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</si>
  <si>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</si>
  <si>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</si>
  <si>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</si>
  <si>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</si>
  <si>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</si>
  <si>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</si>
  <si>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</si>
  <si>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</si>
  <si>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</si>
  <si>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</si>
  <si>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</si>
  <si>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</si>
  <si>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</si>
  <si>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</si>
  <si>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</si>
  <si>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</si>
  <si>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</si>
  <si>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</si>
  <si>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</si>
  <si>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</si>
  <si>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</si>
  <si>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</si>
  <si>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</si>
  <si>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</si>
  <si>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</si>
  <si>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</si>
  <si>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</si>
  <si>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</si>
  <si>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</si>
  <si>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</si>
  <si>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</si>
  <si>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</si>
  <si>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</si>
  <si>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</si>
  <si>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</si>
  <si>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</si>
  <si>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</si>
  <si>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</si>
  <si>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</si>
  <si>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</si>
  <si>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</si>
  <si>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</si>
  <si>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</si>
  <si>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</si>
  <si>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</si>
  <si>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</si>
  <si>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</si>
  <si>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</si>
  <si>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</si>
  <si>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</si>
  <si>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</si>
  <si>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</si>
  <si>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</si>
  <si>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</si>
  <si>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</si>
  <si>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</si>
  <si>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</si>
  <si>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</si>
  <si>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</si>
  <si>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</si>
  <si>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</si>
  <si>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</si>
  <si>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</si>
  <si>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</si>
  <si>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150 ml</t>
  </si>
  <si>
    <t>ОКС с ↑ ST</t>
  </si>
  <si>
    <t>Устье ствола ЛКА катетеризировано проводниковым катетером Launcher EBU 3.5 6Fr. Коронарный проводник Sion Black заведен в дистальный сегмент ОА. Аспирационным катетером Medtronic Export Advance  выполнена реканализация артерии, аспирирован тромб 2-3 мм. В зону  среднего сегмента позиционирован и имплантирован DES Resolute Integrity 3,0-22 мм, давлением 12 атм. На контрольных съёмках  антеградный кровоток по ОА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</si>
  <si>
    <t>Черенков М.Ю.</t>
  </si>
  <si>
    <t>01:30</t>
  </si>
  <si>
    <t xml:space="preserve">Сбалансированный </t>
  </si>
  <si>
    <t xml:space="preserve">неровности контуров проксимального сегмента. Антеградный кровоток IMI III. </t>
  </si>
  <si>
    <t>проходим, контуры ровные</t>
  </si>
  <si>
    <t xml:space="preserve">проходим, контуры ровные. Антеградный кровоток кровоток TIMI III. </t>
  </si>
  <si>
    <t xml:space="preserve">неровности контуров среднего сегмента. Антеградный кровоток IMI III.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</si>
</sst>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16" fillId="0" borderId="0" xfId="0" applyFont="1"/>
    <xf numFmtId="49" fontId="56" fillId="0" borderId="26" xfId="0" applyNumberFormat="1" applyFont="1" applyBorder="1" applyAlignment="1" applyProtection="1">
      <alignment horizontal="center" vertical="center"/>
      <protection locked="0"/>
    </xf>
    <xf numFmtId="49" fontId="56" fillId="0" borderId="25" xfId="0" applyNumberFormat="1" applyFont="1" applyBorder="1" applyAlignment="1" applyProtection="1">
      <alignment horizontal="center" vertical="center"/>
      <protection locked="0"/>
    </xf>
    <xf numFmtId="49" fontId="56" fillId="0" borderId="25" xfId="0" applyNumberFormat="1" applyFont="1" applyFill="1" applyBorder="1" applyAlignment="1" applyProtection="1">
      <alignment horizontal="center" vertical="center"/>
      <protection locked="0"/>
    </xf>
    <xf numFmtId="49" fontId="56" fillId="0" borderId="35" xfId="0" applyNumberFormat="1" applyFont="1" applyFill="1" applyBorder="1" applyAlignment="1" applyProtection="1">
      <alignment horizontal="center" vertical="center"/>
      <protection locked="0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  <xf numFmtId="0" fontId="1" fillId="0" borderId="11" xfId="0" applyFont="1" applyBorder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  <xf numFmtId="0" fontId="1" fillId="0" borderId="3" xfId="0" applyFont="1" applyBorder="1" applyAlignment="1" applyProtection="1">
      <alignment horizontal="justify" vertical="top" wrapText="1"/>
      <protection locked="0"/>
    </xf>
    <xf numFmtId="0" fontId="1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2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0.48958333333333331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0.51388888888888895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488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24133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56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438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486</v>
      </c>
      <c r="C16" s="18"/>
      <c r="D16" s="41"/>
      <c r="E16" s="41"/>
      <c r="F16" s="41"/>
      <c r="G16" s="159" t="s">
        <v>489</v>
      </c>
      <c r="H16" s="117">
        <v>141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490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1" t="s">
        <v>492</v>
      </c>
      <c r="C20" s="212"/>
      <c r="D20" s="212"/>
      <c r="E20" s="212"/>
      <c r="F20" s="212"/>
      <c r="G20" s="212"/>
      <c r="H20" s="213"/>
    </row>
    <row r="21" spans="1:8">
      <c r="A21" s="66"/>
      <c r="B21" s="214"/>
      <c r="C21" s="214"/>
      <c r="D21" s="214"/>
      <c r="E21" s="214"/>
      <c r="F21" s="214"/>
      <c r="G21" s="214"/>
      <c r="H21" s="215"/>
    </row>
    <row r="22" spans="1:8" ht="15.6" customHeight="1">
      <c r="A22" s="67" t="s">
        <v>334</v>
      </c>
      <c r="B22" s="216" t="s">
        <v>491</v>
      </c>
      <c r="C22" s="216"/>
      <c r="D22" s="216"/>
      <c r="E22" s="216"/>
      <c r="F22" s="216"/>
      <c r="G22" s="216"/>
      <c r="H22" s="217"/>
    </row>
    <row r="23" spans="1:8" ht="14.45" customHeight="1">
      <c r="A23" s="43"/>
      <c r="B23" s="211"/>
      <c r="C23" s="211"/>
      <c r="D23" s="211"/>
      <c r="E23" s="211"/>
      <c r="F23" s="211"/>
      <c r="G23" s="211"/>
      <c r="H23" s="218"/>
    </row>
    <row r="24" spans="1:8" ht="14.45" customHeight="1">
      <c r="A24" s="68"/>
      <c r="B24" s="211"/>
      <c r="C24" s="211"/>
      <c r="D24" s="211"/>
      <c r="E24" s="211"/>
      <c r="F24" s="211"/>
      <c r="G24" s="211"/>
      <c r="H24" s="218"/>
    </row>
    <row r="25" spans="1:8" ht="14.45" customHeight="1">
      <c r="A25" s="43"/>
      <c r="B25" s="211"/>
      <c r="C25" s="211"/>
      <c r="D25" s="211"/>
      <c r="E25" s="211"/>
      <c r="F25" s="211"/>
      <c r="G25" s="211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6" t="s">
        <v>493</v>
      </c>
      <c r="C27" s="216"/>
      <c r="D27" s="216"/>
      <c r="E27" s="216"/>
      <c r="F27" s="216"/>
      <c r="G27" s="216"/>
      <c r="H27" s="217"/>
    </row>
    <row r="28" spans="1:8" ht="15.6" customHeight="1">
      <c r="A28" s="43"/>
      <c r="B28" s="211"/>
      <c r="C28" s="211"/>
      <c r="D28" s="211"/>
      <c r="E28" s="211"/>
      <c r="F28" s="211"/>
      <c r="G28" s="211"/>
      <c r="H28" s="218"/>
    </row>
    <row r="29" spans="1:8" ht="14.45" customHeight="1">
      <c r="A29" s="43"/>
      <c r="B29" s="211"/>
      <c r="C29" s="211"/>
      <c r="D29" s="211"/>
      <c r="E29" s="211"/>
      <c r="F29" s="211"/>
      <c r="G29" s="211"/>
      <c r="H29" s="218"/>
    </row>
    <row r="30" spans="1:8" ht="14.45" customHeight="1">
      <c r="A30" s="37"/>
      <c r="B30" s="211"/>
      <c r="C30" s="211"/>
      <c r="D30" s="211"/>
      <c r="E30" s="211"/>
      <c r="F30" s="211"/>
      <c r="G30" s="211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6" t="s">
        <v>494</v>
      </c>
      <c r="C32" s="221"/>
      <c r="D32" s="221"/>
      <c r="E32" s="221"/>
      <c r="F32" s="221"/>
      <c r="G32" s="221"/>
      <c r="H32" s="222"/>
    </row>
    <row r="33" spans="1:8" ht="14.45" customHeight="1">
      <c r="A33" s="43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43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43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151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473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5" t="s">
        <v>438</v>
      </c>
      <c r="B6" s="236"/>
      <c r="C6" s="236"/>
      <c r="D6" s="236"/>
      <c r="E6" s="236"/>
      <c r="F6" s="236"/>
      <c r="G6" s="236"/>
      <c r="H6" s="237"/>
    </row>
    <row r="7" spans="1:8" ht="21.6" customHeight="1">
      <c r="A7" s="235"/>
      <c r="B7" s="236"/>
      <c r="C7" s="236"/>
      <c r="D7" s="236"/>
      <c r="E7" s="236"/>
      <c r="F7" s="236"/>
      <c r="G7" s="236"/>
      <c r="H7" s="23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4" t="s">
        <v>272</v>
      </c>
      <c r="D8" s="234"/>
      <c r="E8" s="234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4"/>
      <c r="D9" s="234"/>
      <c r="E9" s="234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4"/>
      <c r="D10" s="234"/>
      <c r="E10" s="23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0.875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21650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Черенков М.Ю.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24133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56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438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01:30</v>
      </c>
      <c r="H20" s="118">
        <f>КАГ!H16</f>
        <v>141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0.49958333333333332</v>
      </c>
    </row>
    <row r="23" spans="1:8" ht="14.45" customHeight="1">
      <c r="A23" s="240" t="s">
        <v>487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11" t="s">
        <v>473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6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485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5" t="s">
        <v>475</v>
      </c>
      <c r="B52" s="226"/>
      <c r="C52" s="226"/>
      <c r="D52" s="226"/>
      <c r="E52" s="226"/>
      <c r="F52" s="227"/>
      <c r="G52" s="18"/>
      <c r="H52" s="44"/>
    </row>
    <row r="53" spans="1:8" ht="15" customHeight="1">
      <c r="A53" s="228"/>
      <c r="B53" s="229"/>
      <c r="C53" s="229"/>
      <c r="D53" s="229"/>
      <c r="E53" s="229"/>
      <c r="F53" s="230"/>
      <c r="G53" s="89" t="str">
        <f>IF(ISBLANK(H13),"",H13)</f>
        <v/>
      </c>
      <c r="H53" s="72"/>
    </row>
    <row r="54" spans="1:8">
      <c r="A54" s="231"/>
      <c r="B54" s="232"/>
      <c r="C54" s="232"/>
      <c r="D54" s="232"/>
      <c r="E54" s="232"/>
      <c r="F54" s="233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4" sqref="B24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44937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Черенков М.Ю.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24133</v>
      </c>
    </row>
    <row r="6" spans="1:4" ht="45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>Транслюминальная баллонная ангиопластика и стентирование коронарных артерий. Тромбаспирация.</v>
      </c>
      <c r="C6" s="164" t="s">
        <v>10</v>
      </c>
      <c r="D6" s="126">
        <f>DATEDIF(D5,D10,"y")</f>
        <v>56</v>
      </c>
    </row>
    <row r="7" spans="1:4">
      <c r="A7" s="43"/>
      <c r="B7" s="18"/>
      <c r="C7" s="124" t="s">
        <v>12</v>
      </c>
      <c r="D7" s="126">
        <f>КАГ!$B$14</f>
        <v>438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3" t="s">
        <v>13</v>
      </c>
      <c r="D10" s="184">
        <f>КАГ!$B$8</f>
        <v>44937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197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88" t="s">
        <v>400</v>
      </c>
      <c r="C14" s="198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88" t="s">
        <v>484</v>
      </c>
      <c r="C15" s="198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88" t="s">
        <v>474</v>
      </c>
      <c r="C16" s="198"/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398</v>
      </c>
      <c r="C17" s="198" t="s">
        <v>170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88"/>
      <c r="C18" s="198"/>
      <c r="D18" s="172"/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88"/>
      <c r="C19" s="198"/>
      <c r="D19" s="172"/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198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198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198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198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199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00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J25" sqref="AJ2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Sion Black</v>
      </c>
      <c r="U2" s="139" t="str">
        <f>IFERROR(INDEX(Расходка[Наименование расходного материала],MATCH(Расходка[№],Поиск_расходки[Индекс4],0)),"")</f>
        <v xml:space="preserve">Medtronic Export Advance 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1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1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DES,Firehawk</v>
      </c>
      <c r="X47" s="144" t="str">
        <f>IFERROR(INDEX(Расходка[Наименование расходного материала],MATCH(Расходка[№],Поиск_расходки[Индекс7],0)),"")</f>
        <v>DES,Firehawk</v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Resolute Onyx</v>
      </c>
      <c r="X48" s="144" t="str">
        <f>IFERROR(INDEX(Расходка[Наименование расходного материала],MATCH(Расходка[№],Поиск_расходки[Индекс7],0)),"")</f>
        <v>Resolute Onyx</v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1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2023-01-11T09:27:33Z</cp:lastPrinted>
  <dcterms:created xsi:type="dcterms:W3CDTF">2015-06-05T18:19:34Z</dcterms:created>
  <dcterms:modified xsi:type="dcterms:W3CDTF">2023-01-11T09:30:39Z</dcterms:modified>
</cp:coreProperties>
</file>