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2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/>
  <c r="T56" i="1"/>
  <c r="T57" i="1"/>
  <c r="T6" i="1"/>
  <c r="T51" i="1"/>
  <c r="T9" i="1"/>
  <c r="T50" i="1"/>
  <c r="T11" i="1"/>
  <c r="T27" i="1"/>
  <c r="T22" i="1"/>
  <c r="T61" i="1"/>
  <c r="T60" i="1"/>
  <c r="T53" i="1"/>
  <c r="T55" i="1"/>
  <c r="T34" i="1"/>
  <c r="T24" i="1"/>
  <c r="T18" i="1"/>
  <c r="T29" i="1"/>
  <c r="T5" i="1"/>
  <c r="T43" i="1"/>
  <c r="T30" i="1"/>
  <c r="T45" i="1"/>
  <c r="T23" i="1"/>
  <c r="T49" i="1"/>
  <c r="T44" i="1"/>
  <c r="T35" i="1"/>
  <c r="M51" i="1"/>
  <c r="M52" i="1" s="1"/>
  <c r="M53" i="1" s="1"/>
  <c r="L50" i="1"/>
  <c r="T4" i="1" l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Z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15" i="1" l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<sst xmlns="http://schemas.openxmlformats.org/spreadsheetml/2006/main" count="804" uniqueCount="493">
  <si>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</si>
  <si>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</si>
  <si>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</si>
  <si>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</si>
  <si>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</si>
  <si>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</si>
  <si>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</si>
  <si>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</si>
  <si>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</si>
  <si>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</si>
  <si>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</si>
  <si>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</si>
  <si>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</si>
  <si>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</si>
  <si>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</si>
  <si>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</si>
  <si>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</si>
  <si>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</si>
  <si>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</si>
  <si>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</si>
  <si>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</si>
  <si>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</si>
  <si>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</si>
  <si>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</si>
  <si>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</si>
  <si>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</si>
  <si>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</si>
  <si>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</si>
  <si>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</si>
  <si>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</si>
  <si>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</si>
  <si>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</si>
  <si>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</si>
  <si>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</si>
  <si>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</si>
  <si>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</si>
  <si>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</si>
  <si>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</si>
  <si>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</si>
  <si>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</si>
  <si>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</si>
  <si>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</si>
  <si>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</si>
  <si>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</si>
  <si>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</si>
  <si>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</si>
  <si>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</si>
  <si>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</si>
  <si>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</si>
  <si>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</si>
  <si>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</si>
  <si>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</si>
  <si>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</si>
  <si>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</si>
  <si>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</si>
  <si>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</si>
  <si>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</si>
  <si>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</si>
  <si>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</si>
  <si>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</si>
  <si>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</si>
  <si>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</si>
  <si>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</si>
  <si>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</si>
  <si>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</si>
  <si>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</si>
  <si>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</si>
  <si>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</si>
  <si>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</si>
  <si>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</si>
  <si>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</si>
  <si>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</si>
  <si>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</si>
  <si>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</si>
  <si>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</si>
  <si>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</si>
  <si>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</si>
  <si>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</si>
  <si>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</si>
  <si>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</si>
  <si>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</si>
  <si>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</si>
  <si>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</si>
  <si>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</si>
  <si>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</si>
  <si>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</si>
  <si>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</si>
  <si>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</si>
  <si>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</si>
  <si>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</si>
  <si>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</si>
  <si>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</si>
  <si>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</si>
  <si>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</si>
  <si>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</si>
  <si>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</si>
  <si>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</si>
  <si>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</si>
  <si>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</si>
  <si>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</si>
  <si>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</si>
  <si>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</si>
  <si>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</si>
  <si>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</si>
  <si>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</si>
  <si>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</si>
  <si>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</si>
  <si>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</si>
  <si>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</si>
  <si>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</si>
  <si>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</si>
  <si>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</si>
  <si>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</si>
  <si>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</si>
  <si>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</si>
  <si>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</si>
  <si>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</si>
  <si>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</si>
  <si>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</si>
  <si>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</si>
  <si>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</si>
  <si>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</si>
  <si>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</si>
  <si>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</si>
  <si>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</si>
  <si>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</si>
  <si>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</si>
  <si>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</si>
  <si>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</si>
  <si>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</si>
  <si>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</si>
  <si>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</si>
  <si>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</si>
  <si>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</si>
  <si>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</si>
  <si>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</si>
  <si>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</si>
  <si>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</si>
  <si>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</si>
  <si>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</si>
  <si>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</si>
  <si>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</si>
  <si>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</si>
  <si>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</si>
  <si>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</si>
  <si>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</si>
  <si>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</si>
  <si>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</si>
  <si>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</si>
  <si>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</si>
  <si>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</si>
  <si>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</si>
  <si>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</si>
  <si>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</si>
  <si>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</si>
  <si>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</si>
  <si>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</si>
  <si>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</si>
  <si>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</si>
  <si>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</si>
  <si>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</si>
  <si>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</si>
  <si>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</si>
  <si>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</si>
  <si>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</si>
  <si>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</si>
  <si>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</si>
  <si>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</si>
  <si>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</si>
  <si>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</si>
  <si>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</si>
  <si>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</si>
  <si>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</si>
  <si>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</si>
  <si>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</si>
  <si>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</si>
  <si>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</si>
  <si>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</si>
  <si>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</si>
  <si>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</si>
  <si>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</si>
  <si>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</si>
  <si>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</si>
  <si>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</si>
  <si>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</si>
  <si>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</si>
  <si>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</si>
  <si>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</si>
  <si>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</si>
  <si>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</si>
  <si>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</si>
  <si>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</si>
  <si>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</si>
  <si>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</si>
  <si>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</si>
  <si>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</si>
  <si>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</si>
  <si>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</si>
  <si>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</si>
  <si>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</si>
  <si>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</si>
  <si>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</si>
  <si>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</si>
  <si>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</si>
  <si>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</si>
  <si>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</si>
  <si>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</si>
  <si>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</si>
  <si>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</si>
  <si>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</si>
  <si>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</si>
  <si>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</si>
  <si>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</si>
  <si>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</si>
  <si>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</si>
  <si>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</si>
  <si>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</si>
  <si>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</si>
  <si>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</si>
  <si>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</si>
  <si>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</si>
  <si>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</si>
  <si>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</si>
  <si>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</si>
  <si>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</si>
  <si>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</si>
  <si>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</si>
  <si>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</si>
  <si>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</si>
  <si>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</si>
  <si>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</si>
  <si>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</si>
  <si>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</si>
  <si>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</si>
  <si>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</si>
  <si>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</si>
  <si>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</si>
  <si>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</si>
  <si>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</si>
  <si>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</si>
  <si>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</si>
  <si>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</si>
  <si>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</si>
  <si>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</si>
  <si>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</si>
  <si>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</si>
  <si>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</si>
  <si>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</si>
  <si>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</si>
  <si>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</si>
  <si>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</si>
  <si>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</si>
  <si>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</si>
  <si>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</si>
  <si>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</si>
  <si>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</si>
  <si>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</si>
  <si>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</si>
  <si>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</si>
  <si>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</si>
  <si>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</si>
  <si>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</si>
  <si>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</si>
  <si>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</si>
  <si>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</si>
  <si>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</si>
  <si>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</si>
  <si>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</si>
  <si>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</si>
  <si>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</si>
  <si>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</si>
  <si>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</si>
  <si>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</si>
  <si>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</si>
  <si>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</si>
  <si>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</si>
  <si>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</si>
  <si>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</si>
  <si>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</si>
  <si>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</si>
  <si>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</si>
  <si>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</si>
  <si>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</si>
  <si>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</si>
  <si>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</si>
  <si>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</si>
  <si>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</si>
  <si>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</si>
  <si>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</si>
  <si>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</si>
  <si>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</si>
  <si>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</si>
  <si>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</si>
  <si>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</si>
  <si>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</si>
  <si>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</si>
  <si>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</si>
  <si>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</si>
  <si>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</si>
  <si>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</si>
  <si>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</si>
  <si>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</si>
  <si>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</si>
  <si>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</si>
  <si>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</si>
  <si>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</si>
  <si>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</si>
  <si>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</si>
  <si>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</si>
  <si>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</si>
  <si>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</si>
  <si>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</si>
  <si>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</si>
  <si>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</si>
  <si>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</si>
  <si>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</si>
  <si>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</si>
  <si>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</si>
  <si>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</si>
  <si>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</si>
  <si>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</si>
  <si>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</si>
  <si>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</si>
  <si>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</si>
  <si>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</si>
  <si>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</si>
  <si>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</si>
  <si>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</si>
  <si>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</si>
  <si>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</si>
  <si>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</si>
  <si>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</si>
  <si>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</si>
  <si>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</si>
  <si>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</si>
  <si>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</si>
  <si>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</si>
  <si>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</si>
  <si>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</si>
  <si>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</si>
  <si>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</si>
  <si>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</si>
  <si>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</si>
  <si>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</si>
  <si>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</si>
  <si>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</si>
  <si>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</si>
  <si>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</si>
  <si>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</si>
  <si>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</si>
  <si>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</si>
  <si>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</si>
  <si>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</si>
  <si>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</si>
  <si>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</si>
  <si>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</si>
  <si>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</si>
  <si>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</si>
  <si>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</si>
  <si>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</si>
  <si>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</si>
  <si>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</si>
  <si>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</si>
  <si>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</si>
  <si>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</si>
  <si>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</si>
  <si>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</si>
  <si>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</si>
  <si>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</si>
  <si>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</si>
  <si>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</si>
  <si>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</si>
  <si>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</si>
  <si>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</si>
  <si>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</si>
  <si>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</si>
  <si>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</si>
  <si>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</si>
  <si>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</si>
  <si>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</si>
  <si>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</si>
  <si>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</si>
  <si>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</si>
  <si>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</si>
  <si>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</si>
  <si>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</si>
  <si>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</si>
  <si>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</si>
  <si>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</si>
  <si>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</si>
  <si>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</si>
  <si>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</si>
  <si>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</si>
  <si>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</si>
  <si>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</si>
  <si>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</si>
  <si>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</si>
  <si>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</si>
  <si>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</si>
  <si>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</si>
  <si>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</si>
  <si>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</si>
  <si>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</si>
  <si>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</si>
  <si>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</si>
  <si>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</si>
  <si>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</si>
  <si>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</si>
  <si>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</si>
  <si>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</si>
  <si>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</si>
  <si>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</si>
  <si>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</si>
  <si>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</si>
  <si>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</si>
  <si>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</si>
  <si>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</si>
  <si>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</si>
  <si>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</si>
  <si>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</si>
  <si>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</si>
  <si>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</si>
  <si>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</si>
  <si>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</si>
  <si>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</si>
  <si>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</si>
  <si>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</si>
  <si>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</si>
  <si>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</si>
  <si>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</si>
  <si>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</si>
  <si>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</si>
  <si>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</si>
  <si>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</si>
  <si>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</si>
  <si>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</si>
  <si>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</si>
  <si>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</si>
  <si>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</si>
  <si>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</si>
  <si>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</si>
  <si>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</si>
  <si>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</si>
  <si>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</si>
  <si>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</si>
  <si>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</si>
  <si>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</si>
  <si>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</si>
  <si>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</si>
  <si>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</si>
  <si>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</si>
  <si>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</si>
  <si>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</si>
  <si>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</si>
  <si>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</si>
  <si>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</si>
  <si>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</si>
  <si>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</si>
  <si>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</si>
  <si>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</si>
  <si>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</si>
  <si>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</si>
  <si>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</si>
  <si>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</si>
  <si>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</si>
  <si>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</si>
  <si>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</si>
  <si>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</si>
  <si>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</si>
  <si>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</si>
  <si>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</si>
  <si>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</si>
  <si>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</si>
  <si>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</si>
  <si>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</si>
  <si>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</si>
  <si>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</si>
  <si>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</si>
  <si>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</si>
  <si>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</si>
  <si>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</si>
  <si>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</si>
  <si>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</si>
  <si>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 xml:space="preserve">Заведующий отделения: Д.В. Карчевский </t>
  </si>
  <si>
    <t>проходим, контуры ровные.</t>
  </si>
  <si>
    <t>250 ml</t>
  </si>
  <si>
    <t>Оптимально устье ПКА  катетеризировано проводниковым катетером Launcher AL1 6Fr. Коронарный проводник Sion Black заведен в дистальный сегмент ПКА. С техническими сложностями удалось выполнить предилатацию субтотальных стенозов среднего сегмента ПКА и рестеноза в стенте проксимального сегмента БК Колибри 1.5-15 и Euphora 2.75-15. В средний сегмент  позиционирован и имплантирован DES Resolute Onyx  3,0-34 мм, давлением 14 атм; в проксимальный сегмент  позиционирован и имплантирован DES Resolute Onyx  3,5-30 мм, давлением 18 атм. Постдилатация и оптимизация проксимального стента БК от стента 4.0-15, давлением 22 атм (стент не имплантирован). Антеградный кровоток по ПКА полностью  восстановлен, TIMI III.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</si>
  <si>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Sion Black</t>
  </si>
  <si>
    <t>Глазунова О.Б.</t>
  </si>
  <si>
    <t xml:space="preserve">проходим, контуры ровные. Антеградный кровоток  TIMI III. </t>
  </si>
  <si>
    <t>100 ml</t>
  </si>
  <si>
    <r>
      <t xml:space="preserve">проходим, контуры ровные. Антеградный кровоток TIMI III. </t>
    </r>
    <r>
      <rPr>
        <b/>
        <sz val="12"/>
        <color theme="1"/>
        <rFont val="Arial Narrow"/>
        <family val="2"/>
        <charset val="204"/>
      </rPr>
      <t>ИМА:</t>
    </r>
    <r>
      <rPr>
        <sz val="12"/>
        <color theme="1"/>
        <rFont val="Arial Narrow"/>
        <family val="2"/>
        <charset val="204"/>
      </rPr>
      <t xml:space="preserve"> артерия проходима, контуры ровные. Антеградный  кровоток TIMI III. </t>
    </r>
  </si>
  <si>
    <t>01:30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</si>
</sst>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6" fillId="0" borderId="0" xfId="0" applyFont="1"/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53" fillId="0" borderId="5" xfId="0" applyFont="1" applyBorder="1" applyAlignment="1" applyProtection="1">
      <alignment horizontal="justify" vertical="top" wrapText="1"/>
      <protection locked="0"/>
    </xf>
    <xf numFmtId="0" fontId="53" fillId="0" borderId="11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justify" vertical="top" wrapText="1"/>
      <protection locked="0"/>
    </xf>
    <xf numFmtId="0" fontId="53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10" sqref="L1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44948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0.59027777777777779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0.60416666666666663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328</v>
      </c>
      <c r="H11" s="31"/>
    </row>
    <row r="12" spans="1:8" ht="16.5" thickTop="1">
      <c r="A12" s="97" t="s">
        <v>8</v>
      </c>
      <c r="B12" s="98">
        <v>23526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1098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492</v>
      </c>
      <c r="H16" s="117">
        <v>215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1" t="s">
        <v>484</v>
      </c>
      <c r="C20" s="232"/>
      <c r="D20" s="232"/>
      <c r="E20" s="232"/>
      <c r="F20" s="232"/>
      <c r="G20" s="232"/>
      <c r="H20" s="233"/>
    </row>
    <row r="21" spans="1:8">
      <c r="A21" s="66"/>
      <c r="B21" s="234"/>
      <c r="C21" s="234"/>
      <c r="D21" s="234"/>
      <c r="E21" s="234"/>
      <c r="F21" s="234"/>
      <c r="G21" s="234"/>
      <c r="H21" s="235"/>
    </row>
    <row r="22" spans="1:8" ht="15.6" customHeight="1">
      <c r="A22" s="67" t="s">
        <v>334</v>
      </c>
      <c r="B22" s="236" t="s">
        <v>491</v>
      </c>
      <c r="C22" s="236"/>
      <c r="D22" s="236"/>
      <c r="E22" s="236"/>
      <c r="F22" s="236"/>
      <c r="G22" s="236"/>
      <c r="H22" s="237"/>
    </row>
    <row r="23" spans="1:8" ht="14.45" customHeight="1">
      <c r="A23" s="43"/>
      <c r="B23" s="231"/>
      <c r="C23" s="231"/>
      <c r="D23" s="231"/>
      <c r="E23" s="231"/>
      <c r="F23" s="231"/>
      <c r="G23" s="231"/>
      <c r="H23" s="238"/>
    </row>
    <row r="24" spans="1:8" ht="14.45" customHeight="1">
      <c r="A24" s="68"/>
      <c r="B24" s="231"/>
      <c r="C24" s="231"/>
      <c r="D24" s="231"/>
      <c r="E24" s="231"/>
      <c r="F24" s="231"/>
      <c r="G24" s="231"/>
      <c r="H24" s="238"/>
    </row>
    <row r="25" spans="1:8" ht="14.45" customHeight="1">
      <c r="A25" s="43"/>
      <c r="B25" s="231"/>
      <c r="C25" s="231"/>
      <c r="D25" s="231"/>
      <c r="E25" s="231"/>
      <c r="F25" s="231"/>
      <c r="G25" s="231"/>
      <c r="H25" s="238"/>
    </row>
    <row r="26" spans="1:8" ht="14.45" customHeight="1">
      <c r="A26" s="45"/>
      <c r="B26" s="239"/>
      <c r="C26" s="239"/>
      <c r="D26" s="239"/>
      <c r="E26" s="239"/>
      <c r="F26" s="239"/>
      <c r="G26" s="239"/>
      <c r="H26" s="240"/>
    </row>
    <row r="27" spans="1:8" ht="14.45" customHeight="1">
      <c r="A27" s="67" t="s">
        <v>335</v>
      </c>
      <c r="B27" s="236" t="s">
        <v>489</v>
      </c>
      <c r="C27" s="236"/>
      <c r="D27" s="236"/>
      <c r="E27" s="236"/>
      <c r="F27" s="236"/>
      <c r="G27" s="236"/>
      <c r="H27" s="237"/>
    </row>
    <row r="28" spans="1:8" ht="15.6" customHeight="1">
      <c r="A28" s="43"/>
      <c r="B28" s="231"/>
      <c r="C28" s="231"/>
      <c r="D28" s="231"/>
      <c r="E28" s="231"/>
      <c r="F28" s="231"/>
      <c r="G28" s="231"/>
      <c r="H28" s="238"/>
    </row>
    <row r="29" spans="1:8" ht="14.45" customHeight="1">
      <c r="A29" s="43"/>
      <c r="B29" s="231"/>
      <c r="C29" s="231"/>
      <c r="D29" s="231"/>
      <c r="E29" s="231"/>
      <c r="F29" s="231"/>
      <c r="G29" s="231"/>
      <c r="H29" s="238"/>
    </row>
    <row r="30" spans="1:8" ht="14.45" customHeight="1">
      <c r="A30" s="37"/>
      <c r="B30" s="231"/>
      <c r="C30" s="231"/>
      <c r="D30" s="231"/>
      <c r="E30" s="231"/>
      <c r="F30" s="231"/>
      <c r="G30" s="231"/>
      <c r="H30" s="238"/>
    </row>
    <row r="31" spans="1:8" ht="14.45" customHeight="1">
      <c r="A31" s="38"/>
      <c r="B31" s="239"/>
      <c r="C31" s="239"/>
      <c r="D31" s="239"/>
      <c r="E31" s="239"/>
      <c r="F31" s="239"/>
      <c r="G31" s="239"/>
      <c r="H31" s="240"/>
    </row>
    <row r="32" spans="1:8" ht="14.45" customHeight="1">
      <c r="A32" s="67" t="s">
        <v>336</v>
      </c>
      <c r="B32" s="236" t="s">
        <v>489</v>
      </c>
      <c r="C32" s="236"/>
      <c r="D32" s="236"/>
      <c r="E32" s="236"/>
      <c r="F32" s="236"/>
      <c r="G32" s="236"/>
      <c r="H32" s="237"/>
    </row>
    <row r="33" spans="1:8" ht="14.45" customHeight="1">
      <c r="A33" s="43"/>
      <c r="B33" s="231"/>
      <c r="C33" s="231"/>
      <c r="D33" s="231"/>
      <c r="E33" s="231"/>
      <c r="F33" s="231"/>
      <c r="G33" s="231"/>
      <c r="H33" s="238"/>
    </row>
    <row r="34" spans="1:8" ht="15.6" customHeight="1">
      <c r="A34" s="43"/>
      <c r="B34" s="231"/>
      <c r="C34" s="231"/>
      <c r="D34" s="231"/>
      <c r="E34" s="231"/>
      <c r="F34" s="231"/>
      <c r="G34" s="231"/>
      <c r="H34" s="238"/>
    </row>
    <row r="35" spans="1:8" ht="14.45" customHeight="1">
      <c r="A35" s="43"/>
      <c r="B35" s="231"/>
      <c r="C35" s="231"/>
      <c r="D35" s="231"/>
      <c r="E35" s="231"/>
      <c r="F35" s="231"/>
      <c r="G35" s="231"/>
      <c r="H35" s="238"/>
    </row>
    <row r="36" spans="1:8" ht="15.6" customHeight="1">
      <c r="A36" s="151"/>
      <c r="B36" s="231"/>
      <c r="C36" s="231"/>
      <c r="D36" s="231"/>
      <c r="E36" s="231"/>
      <c r="F36" s="231"/>
      <c r="G36" s="231"/>
      <c r="H36" s="23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474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490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44948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0.63194444444444442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0.68055555555555547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Глазунова О.Б.</v>
      </c>
      <c r="C15" s="18"/>
      <c r="D15" s="116" t="s">
        <v>232</v>
      </c>
      <c r="E15" s="112"/>
      <c r="F15" s="112"/>
      <c r="G15" s="96" t="str">
        <f>КАГ!G11</f>
        <v>Хаирова А.Р.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23526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1098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01:30</v>
      </c>
      <c r="H20" s="118">
        <f>КАГ!H16</f>
        <v>215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486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12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12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12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12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12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0" t="s">
        <v>474</v>
      </c>
      <c r="E40" s="224"/>
      <c r="F40" s="224"/>
      <c r="G40" s="224"/>
      <c r="H40" s="225"/>
    </row>
    <row r="41" spans="1:12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12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12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12" ht="14.45" customHeight="1">
      <c r="A44" s="37"/>
      <c r="B44" s="33"/>
      <c r="C44" s="148"/>
      <c r="D44" s="224"/>
      <c r="E44" s="224"/>
      <c r="F44" s="224"/>
      <c r="G44" s="224"/>
      <c r="H44" s="225"/>
      <c r="L44" s="200"/>
    </row>
    <row r="45" spans="1:12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12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12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12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11" t="s">
        <v>476</v>
      </c>
      <c r="B52" s="212"/>
      <c r="C52" s="212"/>
      <c r="D52" s="212"/>
      <c r="E52" s="212"/>
      <c r="F52" s="213"/>
      <c r="G52" s="18"/>
      <c r="H52" s="44"/>
    </row>
    <row r="53" spans="1:8" ht="15" customHeight="1">
      <c r="A53" s="214"/>
      <c r="B53" s="215"/>
      <c r="C53" s="215"/>
      <c r="D53" s="215"/>
      <c r="E53" s="215"/>
      <c r="F53" s="216"/>
      <c r="G53" s="89" t="str">
        <f>IF(ISBLANK(H13),"",H13)</f>
        <v/>
      </c>
      <c r="H53" s="72"/>
    </row>
    <row r="54" spans="1:8">
      <c r="A54" s="217"/>
      <c r="B54" s="218"/>
      <c r="C54" s="218"/>
      <c r="D54" s="218"/>
      <c r="E54" s="218"/>
      <c r="F54" s="21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44948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Глазунова О.Б.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23526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58</v>
      </c>
    </row>
    <row r="7" spans="1:4">
      <c r="A7" s="43"/>
      <c r="B7" s="18"/>
      <c r="C7" s="124" t="s">
        <v>12</v>
      </c>
      <c r="D7" s="126">
        <f>КАГ!$B$14</f>
        <v>1098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44948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2" t="s">
        <v>444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487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343</v>
      </c>
      <c r="C17" s="168" t="s">
        <v>113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481</v>
      </c>
      <c r="C18" s="168" t="s">
        <v>103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480</v>
      </c>
      <c r="C19" s="168" t="s">
        <v>173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480</v>
      </c>
      <c r="C20" s="168" t="s">
        <v>177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2" t="s">
        <v>344</v>
      </c>
      <c r="C21" s="168" t="s">
        <v>117</v>
      </c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Launcher 6F AL 1</v>
      </c>
      <c r="U2" s="139" t="str">
        <f>IFERROR(INDEX(Расходка[Наименование расходного материала],MATCH(Расходка[№],Поиск_расходки[Индекс4],0)),"")</f>
        <v>Sion Black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Колибри</v>
      </c>
      <c r="X2" s="139" t="str">
        <f>IFERROR(INDEX(Расходка[Наименование расходного материала],MATCH(Расходка[№],Поиск_расходки[Индекс7],0)),"")</f>
        <v>Resolute Onyx</v>
      </c>
      <c r="Y2" s="139" t="str">
        <f>IFERROR(INDEX(Расходка[Наименование расходного материала],MATCH(Расходка[№],Поиск_расходки[Индекс8],0)),"")</f>
        <v>Resolute Onyx</v>
      </c>
      <c r="Z2" s="139" t="str">
        <f>IFERROR(INDEX(Расходка[Наименование расходного материала],MATCH(Расходка[№],Поиск_расходки[Индекс9],0)),"")</f>
        <v>BMS,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475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1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482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487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1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477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8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480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1</v>
      </c>
      <c r="L48" s="142">
        <f>IF(ISNUMBER(SEARCH('Карта учёта'!$B$20,Расходка[Наименование расходного материала])),MAX($L$1:L47)+1,0)</f>
        <v>1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1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0</v>
      </c>
      <c r="M57" s="142">
        <f>IF(ISNUMBER(SEARCH('Карта учёта'!$B$21,Расходка[Наименование расходного материала])),MAX($M$1:M56)+1,0)</f>
        <v>0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1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2023-01-22T11:47:46Z</cp:lastPrinted>
  <dcterms:created xsi:type="dcterms:W3CDTF">2015-06-05T18:19:34Z</dcterms:created>
  <dcterms:modified xsi:type="dcterms:W3CDTF">2023-01-22T11:47:53Z</dcterms:modified>
</cp:coreProperties>
</file>