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9" l="1"/>
  <c r="H19" i="9" l="1"/>
  <c r="H17" i="6"/>
  <c r="H21" i="9" s="1"/>
  <c r="H20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2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59" i="1" l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1" i="1" l="1"/>
  <c r="S52" i="1"/>
  <c r="S53" i="1"/>
  <c r="S54" i="1"/>
  <c r="S58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<sst xmlns="http://schemas.openxmlformats.org/spreadsheetml/2006/main" count="839" uniqueCount="524">
  <si>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</si>
  <si>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</si>
  <si>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</si>
  <si>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</si>
  <si>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</si>
  <si>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</si>
  <si>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</si>
  <si>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</si>
  <si>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</si>
  <si>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</si>
  <si>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</si>
  <si>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</si>
  <si>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</si>
  <si>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</si>
  <si>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</si>
  <si>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</si>
  <si>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</si>
  <si>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</si>
  <si>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</si>
  <si>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</si>
  <si>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</si>
  <si>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</si>
  <si>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</si>
  <si>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</si>
  <si>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</si>
  <si>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</si>
  <si>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</si>
  <si>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</si>
  <si>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</si>
  <si>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</si>
  <si>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</si>
  <si>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</si>
  <si>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</si>
  <si>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</si>
  <si>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</si>
  <si>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</si>
  <si>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</si>
  <si>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</si>
  <si>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</si>
  <si>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</si>
  <si>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</si>
  <si>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</si>
  <si>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</si>
  <si>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</si>
  <si>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</si>
  <si>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</si>
  <si>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</si>
  <si>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</si>
  <si>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</si>
  <si>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</si>
  <si>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</si>
  <si>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</si>
  <si>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</si>
  <si>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</si>
  <si>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</si>
  <si>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</si>
  <si>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</si>
  <si>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</si>
  <si>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</si>
  <si>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</si>
  <si>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</si>
  <si>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</si>
  <si>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</si>
  <si>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</si>
  <si>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</si>
  <si>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</si>
  <si>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</si>
  <si>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</si>
  <si>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</si>
  <si>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</si>
  <si>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</si>
  <si>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</si>
  <si>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</si>
  <si>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</si>
  <si>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</si>
  <si>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</si>
  <si>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</si>
  <si>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</si>
  <si>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</si>
  <si>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</si>
  <si>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</si>
  <si>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</si>
  <si>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</si>
  <si>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</si>
  <si>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</si>
  <si>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</si>
  <si>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</si>
  <si>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</si>
  <si>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</si>
  <si>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</si>
  <si>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</si>
  <si>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</si>
  <si>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</si>
  <si>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</si>
  <si>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</si>
  <si>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</si>
  <si>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</si>
  <si>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</si>
  <si>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</si>
  <si>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</si>
  <si>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</si>
  <si>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</si>
  <si>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</si>
  <si>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</si>
  <si>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</si>
  <si>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</si>
  <si>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</si>
  <si>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</si>
  <si>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</si>
  <si>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</si>
  <si>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</si>
  <si>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</si>
  <si>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</si>
  <si>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</si>
  <si>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</si>
  <si>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</si>
  <si>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</si>
  <si>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</si>
  <si>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</si>
  <si>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</si>
  <si>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</si>
  <si>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</si>
  <si>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</si>
  <si>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</si>
  <si>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</si>
  <si>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</si>
  <si>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</si>
  <si>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</si>
  <si>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</si>
  <si>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</si>
  <si>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</si>
  <si>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</si>
  <si>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</si>
  <si>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</si>
  <si>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</si>
  <si>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</si>
  <si>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</si>
  <si>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</si>
  <si>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</si>
  <si>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</si>
  <si>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</si>
  <si>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</si>
  <si>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</si>
  <si>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</si>
  <si>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</si>
  <si>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</si>
  <si>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</si>
  <si>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</si>
  <si>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</si>
  <si>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</si>
  <si>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</si>
  <si>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</si>
  <si>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</si>
  <si>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</si>
  <si>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</si>
  <si>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</si>
  <si>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</si>
  <si>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</si>
  <si>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</si>
  <si>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</si>
  <si>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</si>
  <si>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</si>
  <si>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</si>
  <si>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</si>
  <si>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</si>
  <si>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</si>
  <si>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</si>
  <si>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</si>
  <si>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</si>
  <si>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</si>
  <si>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</si>
  <si>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</si>
  <si>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</si>
  <si>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</si>
  <si>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</si>
  <si>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</si>
  <si>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</si>
  <si>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</si>
  <si>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</si>
  <si>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</si>
  <si>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</si>
  <si>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</si>
  <si>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</si>
  <si>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</si>
  <si>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</si>
  <si>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</si>
  <si>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</si>
  <si>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</si>
  <si>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</si>
  <si>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</si>
  <si>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</si>
  <si>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</si>
  <si>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</si>
  <si>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</si>
  <si>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</si>
  <si>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</si>
  <si>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</si>
  <si>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</si>
  <si>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</si>
  <si>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</si>
  <si>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</si>
  <si>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</si>
  <si>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</si>
  <si>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</si>
  <si>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</si>
  <si>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</si>
  <si>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</si>
  <si>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</si>
  <si>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</si>
  <si>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</si>
  <si>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</si>
  <si>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</si>
  <si>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</si>
  <si>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</si>
  <si>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</si>
  <si>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</si>
  <si>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</si>
  <si>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</si>
  <si>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</si>
  <si>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</si>
  <si>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</si>
  <si>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</si>
  <si>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</si>
  <si>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</si>
  <si>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</si>
  <si>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</si>
  <si>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</si>
  <si>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</si>
  <si>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</si>
  <si>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</si>
  <si>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</si>
  <si>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</si>
  <si>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</si>
  <si>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</si>
  <si>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</si>
  <si>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</si>
  <si>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</si>
  <si>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</si>
  <si>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</si>
  <si>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</si>
  <si>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</si>
  <si>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</si>
  <si>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</si>
  <si>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</si>
  <si>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</si>
  <si>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</si>
  <si>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</si>
  <si>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</si>
  <si>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</si>
  <si>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</si>
  <si>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</si>
  <si>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</si>
  <si>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</si>
  <si>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</si>
  <si>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</si>
  <si>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</si>
  <si>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</si>
  <si>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</si>
  <si>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</si>
  <si>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</si>
  <si>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</si>
  <si>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</si>
  <si>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</si>
  <si>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</si>
  <si>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</si>
  <si>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</si>
  <si>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</si>
  <si>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</si>
  <si>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</si>
  <si>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</si>
  <si>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</si>
  <si>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</si>
  <si>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</si>
  <si>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</si>
  <si>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</si>
  <si>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</si>
  <si>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</si>
  <si>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</si>
  <si>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</si>
  <si>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</si>
  <si>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</si>
  <si>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</si>
  <si>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</si>
  <si>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</si>
  <si>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</si>
  <si>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</si>
  <si>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</si>
  <si>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</si>
  <si>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</si>
  <si>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</si>
  <si>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</si>
  <si>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</si>
  <si>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</si>
  <si>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</si>
  <si>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</si>
  <si>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</si>
  <si>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</si>
  <si>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</si>
  <si>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</si>
  <si>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</si>
  <si>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</si>
  <si>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</si>
  <si>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</si>
  <si>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</si>
  <si>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</si>
  <si>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</si>
  <si>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</si>
  <si>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</si>
  <si>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</si>
  <si>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</si>
  <si>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</si>
  <si>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</si>
  <si>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</si>
  <si>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</si>
  <si>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</si>
  <si>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</si>
  <si>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</si>
  <si>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</si>
  <si>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</si>
  <si>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</si>
  <si>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</si>
  <si>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</si>
  <si>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</si>
  <si>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</si>
  <si>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</si>
  <si>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</si>
  <si>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</si>
  <si>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</si>
  <si>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</si>
  <si>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</si>
  <si>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</si>
  <si>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</si>
  <si>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</si>
  <si>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</si>
  <si>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</si>
  <si>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</si>
  <si>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</si>
  <si>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</si>
  <si>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</si>
  <si>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</si>
  <si>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</si>
  <si>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</si>
  <si>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</si>
  <si>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</si>
  <si>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</si>
  <si>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</si>
  <si>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</si>
  <si>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</si>
  <si>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</si>
  <si>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</si>
  <si>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</si>
  <si>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</si>
  <si>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</si>
  <si>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</si>
  <si>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</si>
  <si>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</si>
  <si>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</si>
  <si>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</si>
  <si>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</si>
  <si>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</si>
  <si>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</si>
  <si>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</si>
  <si>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</si>
  <si>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</si>
  <si>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</si>
  <si>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</si>
  <si>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</si>
  <si>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</si>
  <si>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</si>
  <si>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</si>
  <si>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</si>
  <si>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</si>
  <si>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</si>
  <si>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</si>
  <si>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</si>
  <si>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</si>
  <si>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</si>
  <si>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</si>
  <si>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</si>
  <si>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</si>
  <si>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</si>
  <si>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</si>
  <si>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</si>
  <si>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</si>
  <si>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</si>
  <si>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</si>
  <si>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</si>
  <si>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</si>
  <si>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</si>
  <si>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</si>
  <si>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</si>
  <si>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</si>
  <si>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</si>
  <si>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</si>
  <si>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</si>
  <si>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</si>
  <si>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</si>
  <si>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</si>
  <si>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</si>
  <si>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</si>
  <si>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</si>
  <si>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</si>
  <si>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</si>
  <si>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</si>
  <si>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</si>
  <si>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</si>
  <si>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</si>
  <si>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</si>
  <si>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</si>
  <si>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</si>
  <si>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</si>
  <si>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</si>
  <si>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</si>
  <si>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</si>
  <si>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</si>
  <si>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</si>
  <si>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</si>
  <si>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</si>
  <si>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</si>
  <si>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</si>
  <si>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</si>
  <si>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</si>
  <si>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</si>
  <si>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</si>
  <si>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</si>
  <si>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</si>
  <si>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</si>
  <si>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</si>
  <si>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</si>
  <si>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</si>
  <si>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</si>
  <si>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</si>
  <si>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</si>
  <si>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</si>
  <si>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</si>
  <si>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</si>
  <si>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</si>
  <si>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</si>
  <si>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</si>
  <si>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</si>
  <si>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</si>
  <si>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</si>
  <si>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</si>
  <si>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</si>
  <si>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</si>
  <si>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</si>
  <si>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</si>
  <si>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</si>
  <si>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</si>
  <si>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</si>
  <si>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</si>
  <si>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</si>
  <si>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</si>
  <si>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</si>
  <si>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</si>
  <si>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</si>
  <si>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</si>
  <si>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</si>
  <si>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</si>
  <si>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</si>
  <si>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</si>
  <si>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</si>
  <si>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</si>
  <si>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</si>
  <si>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</si>
  <si>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</si>
  <si>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</si>
  <si>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</si>
  <si>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</si>
  <si>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</si>
  <si>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</si>
  <si>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</si>
  <si>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</si>
  <si>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</si>
  <si>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</si>
  <si>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</si>
  <si>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</si>
  <si>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</si>
  <si>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</si>
  <si>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</si>
  <si>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</si>
  <si>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</si>
  <si>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</si>
  <si>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</si>
  <si>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</si>
  <si>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</si>
  <si>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</si>
  <si>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</si>
  <si>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</si>
  <si>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</si>
  <si>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</si>
  <si>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</si>
  <si>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</si>
  <si>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</si>
  <si>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</si>
  <si>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</si>
  <si>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</si>
  <si>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</si>
  <si>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</si>
  <si>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</si>
  <si>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</si>
  <si>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</si>
  <si>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</si>
  <si>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</si>
  <si>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</si>
  <si>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</si>
  <si>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</si>
  <si>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</si>
  <si>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</si>
  <si>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</si>
  <si>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</si>
  <si>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100 ml</t>
  </si>
  <si>
    <t>3.5 - 14</t>
  </si>
  <si>
    <t>лучевой</t>
  </si>
  <si>
    <t>Правый</t>
  </si>
  <si>
    <t>Проходим, контуры ровные</t>
  </si>
  <si>
    <t>Кроваткин Г.П.</t>
  </si>
  <si>
    <t>09:30</t>
  </si>
  <si>
    <t xml:space="preserve">тандемные стенозы проксимального сегмена 80% и 70%, стеноз дистального сегмента 60%. Антеградный кровоток TIMI  III.   </t>
  </si>
  <si>
    <t xml:space="preserve">Артерия крупная. Стенозы проксимального сегмента 30%, локальный стеноз среднего сегмента 70%, стеноз в зоне "креста" ПКА 60%, стеноз устья ЗБВ 70%, стеноз устья ЗМЖВ 60%. Антеградный кровоток TIMI  III.   </t>
  </si>
  <si>
    <t>С учётом клинических данных совместно с деж.кардиологом принято решение  о выполнении экстренной реваскуляризации бассейна ПНА</t>
  </si>
  <si>
    <t>150 ml</t>
  </si>
  <si>
    <t xml:space="preserve">на границе проксимального и среднего сегмента на фоне субтотального стеноза среднего сегмента определяется окклюзирующий тромбоз, стенозы среднего сегмента 60%.  Антеградный кровоток TIMI  0. TTG3. Rentrop 0   </t>
  </si>
  <si>
    <t>Устье ствола ЛКА катетеризировано проводниковым катетером Launcher EBU 3,5 6Fr. Коронарный проводник Sion Blue заведен в дистальный сегмент ПYА. Аспирационным катером Hunter 6F и БК Колибри 2.0-15 реканализована артерия, аспирирован фрагмент тромба.  В зону остаточных нестабильных  стенозов среднего сегмента с частичным покрытием проксимального сегмента ПНА  имплантирован DES, Resolute Onyx 3.5-34, давлением 14 атм. На контрольных съемках стент раскрыт удовлетворительно, признаков диссекций и тромбирования нет, определется феномен slow-reflow. Принято решение в пользу введения эптифибатида в/в 1 флакон и интракоронарное введение нитратов. На контрольных съемках антеградный кровоток в ПНА с некоторым улучшением, восстановлнен до TIMI II. Ангиографический субоптимальный. Пациент в тяжёлом и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</si>
</sst>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J26" sqref="J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0.58333333333333337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0.59027777777777779</v>
      </c>
      <c r="C10" s="61"/>
      <c r="D10" s="109" t="s">
        <v>235</v>
      </c>
      <c r="E10" s="107"/>
      <c r="F10" s="107"/>
      <c r="G10" s="29" t="s">
        <v>230</v>
      </c>
      <c r="H10" s="31"/>
    </row>
    <row r="11" spans="1:8" ht="18" thickTop="1" thickBot="1">
      <c r="A11" s="102" t="s">
        <v>255</v>
      </c>
      <c r="B11" s="103" t="s">
        <v>516</v>
      </c>
      <c r="C11" s="62"/>
      <c r="D11" s="109" t="s">
        <v>232</v>
      </c>
      <c r="E11" s="107"/>
      <c r="F11" s="107"/>
      <c r="G11" s="29" t="s">
        <v>317</v>
      </c>
      <c r="H11" s="31"/>
    </row>
    <row r="12" spans="1:8" ht="16.5" thickTop="1">
      <c r="A12" s="94" t="s">
        <v>8</v>
      </c>
      <c r="B12" s="95">
        <v>18020</v>
      </c>
      <c r="C12" s="63"/>
      <c r="D12" s="109" t="s">
        <v>366</v>
      </c>
      <c r="E12" s="107"/>
      <c r="F12" s="107"/>
      <c r="G12" s="29" t="s">
        <v>464</v>
      </c>
      <c r="H12" s="31"/>
    </row>
    <row r="13" spans="1:8" ht="15.75">
      <c r="A13" s="20" t="s">
        <v>10</v>
      </c>
      <c r="B13" s="35">
        <f>DATEDIF(B12,B8,"y")</f>
        <v>73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3914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517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505</v>
      </c>
      <c r="H16" s="193">
        <v>53.48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H16*0.19</f>
        <v>10.161199999999999</v>
      </c>
    </row>
    <row r="18" spans="1:8" ht="14.45" customHeight="1">
      <c r="A18" s="65" t="s">
        <v>251</v>
      </c>
      <c r="B18" s="100" t="s">
        <v>514</v>
      </c>
      <c r="C18" s="18"/>
      <c r="D18" s="33" t="s">
        <v>273</v>
      </c>
      <c r="E18" s="33"/>
      <c r="F18" s="33"/>
      <c r="G18" s="98" t="s">
        <v>252</v>
      </c>
      <c r="H18" s="99" t="s">
        <v>513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515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522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335</v>
      </c>
      <c r="B27" s="233" t="s">
        <v>518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336</v>
      </c>
      <c r="B32" s="233" t="s">
        <v>519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520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486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7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435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284</v>
      </c>
      <c r="D8" s="248"/>
      <c r="E8" s="248"/>
      <c r="F8" s="82">
        <v>1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44996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0.59027777777777779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0.61805555555555558</v>
      </c>
      <c r="C14" s="63"/>
      <c r="D14" s="109" t="s">
        <v>235</v>
      </c>
      <c r="E14" s="107"/>
      <c r="F14" s="107"/>
      <c r="G14" s="93" t="str">
        <f>КАГ!G10</f>
        <v>Тарасова Н.В.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f>B14-B13</f>
        <v>2.777777777777779E-2</v>
      </c>
      <c r="C15" s="18"/>
      <c r="D15" s="109" t="s">
        <v>232</v>
      </c>
      <c r="E15" s="107"/>
      <c r="F15" s="107"/>
      <c r="G15" s="93" t="str">
        <f>КАГ!G11</f>
        <v>Молотков А.В.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Кроваткин Г.П.</v>
      </c>
      <c r="C16" s="18"/>
      <c r="D16" s="109" t="s">
        <v>366</v>
      </c>
      <c r="E16" s="107"/>
      <c r="F16" s="107"/>
      <c r="G16" s="93" t="str">
        <f>КАГ!G12</f>
        <v>Фисура О.И.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18020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73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3914</v>
      </c>
      <c r="C19" s="80"/>
      <c r="D19" s="80"/>
      <c r="E19" s="80"/>
      <c r="F19" s="80"/>
      <c r="G19" s="194" t="s">
        <v>504</v>
      </c>
      <c r="H19" s="209" t="str">
        <f>КАГ!H15</f>
        <v>09:30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53.48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10.161199999999999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0.59333333333333338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523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511</v>
      </c>
      <c r="C40" s="139"/>
      <c r="D40" s="252" t="s">
        <v>506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262</v>
      </c>
      <c r="B50" s="71" t="s">
        <v>521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468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9" sqref="G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44996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Кроваткин Г.П.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18020</v>
      </c>
    </row>
    <row r="6" spans="1:4" ht="45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>Транслюминальная баллонная ангиопластика и стентирование коронарных артерий. Тромбаспирация.</v>
      </c>
      <c r="C6" s="152" t="s">
        <v>10</v>
      </c>
      <c r="D6" s="117">
        <f>DATEDIF(D5,D10,"y")</f>
        <v>73</v>
      </c>
    </row>
    <row r="7" spans="1:4">
      <c r="A7" s="43"/>
      <c r="B7" s="18"/>
      <c r="C7" s="115" t="s">
        <v>12</v>
      </c>
      <c r="D7" s="117">
        <f>КАГ!$B$14</f>
        <v>3914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44996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79" t="s">
        <v>377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79" t="s">
        <v>484</v>
      </c>
      <c r="C16" s="156" t="s">
        <v>178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79" t="s">
        <v>469</v>
      </c>
      <c r="C17" s="156"/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79" t="s">
        <v>472</v>
      </c>
      <c r="C18" s="156" t="s">
        <v>104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465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50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481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478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482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483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479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480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1"/>
  <sheetViews>
    <sheetView topLeftCell="A106" zoomScaleNormal="100" workbookViewId="0">
      <selection activeCell="AJ63" sqref="AJ6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1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Hunter® 6F</v>
      </c>
      <c r="U2" s="130" t="str">
        <f>IFERROR(INDEX(Расходка[Наименование расходного материала],MATCH(Расходка[№],Поиск_расходки[Индекс4],0)),"")</f>
        <v>DES, Resolute Onyx</v>
      </c>
      <c r="V2" s="130" t="str">
        <f>IFERROR(INDEX(Расходка[Наименование расходного материала],MATCH(Расходка[№],Поиск_расходки[Индекс5],0)),"")</f>
        <v>Sion Blue</v>
      </c>
      <c r="W2" s="130" t="str">
        <f>IFERROR(INDEX(Расходка[Наименование расходного материала],MATCH(Расходка[№],Поиск_расходки[Индекс6],0)),"")</f>
        <v>Колибри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467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/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476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477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472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1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2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473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463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470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507</v>
      </c>
    </row>
    <row r="24" spans="1:33">
      <c r="A24">
        <v>23</v>
      </c>
      <c r="B24" t="s">
        <v>3</v>
      </c>
      <c r="C24" t="s">
        <v>471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117</v>
      </c>
    </row>
    <row r="26" spans="1:33">
      <c r="A26">
        <v>25</v>
      </c>
      <c r="B26" t="s">
        <v>3</v>
      </c>
      <c r="C26" s="1" t="s">
        <v>466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118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119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120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121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369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370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451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159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448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415</v>
      </c>
    </row>
    <row r="36" spans="1:33">
      <c r="A36">
        <v>35</v>
      </c>
      <c r="B36" t="s">
        <v>3</v>
      </c>
      <c r="C36" t="s">
        <v>475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426</v>
      </c>
    </row>
    <row r="37" spans="1:33">
      <c r="A37">
        <v>36</v>
      </c>
      <c r="B37" t="s">
        <v>3</v>
      </c>
      <c r="C37" s="1" t="s">
        <v>469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1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105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160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447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163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510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165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429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164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430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167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168</v>
      </c>
    </row>
    <row r="48" spans="1:33">
      <c r="A48">
        <v>47</v>
      </c>
      <c r="B48" t="s">
        <v>6</v>
      </c>
      <c r="C48" s="190" t="s">
        <v>485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416</v>
      </c>
    </row>
    <row r="49" spans="1:33">
      <c r="A49">
        <v>48</v>
      </c>
      <c r="B49" t="s">
        <v>6</v>
      </c>
      <c r="C49" t="s">
        <v>484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1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417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488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418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432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419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433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175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169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170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171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508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172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427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173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174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187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111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512</v>
      </c>
    </row>
    <row r="67" spans="5:33">
      <c r="AF67" s="4" t="s">
        <v>6</v>
      </c>
      <c r="AG67" s="4" t="s">
        <v>112</v>
      </c>
    </row>
    <row r="68" spans="5:33">
      <c r="AF68" s="4" t="s">
        <v>6</v>
      </c>
      <c r="AG68" s="4" t="s">
        <v>161</v>
      </c>
    </row>
    <row r="69" spans="5:33">
      <c r="AF69" s="4" t="s">
        <v>6</v>
      </c>
      <c r="AG69" s="4" t="s">
        <v>176</v>
      </c>
    </row>
    <row r="70" spans="5:33">
      <c r="AF70" s="4" t="s">
        <v>6</v>
      </c>
      <c r="AG70" s="4" t="s">
        <v>509</v>
      </c>
    </row>
    <row r="71" spans="5:33">
      <c r="AF71" s="4" t="s">
        <v>6</v>
      </c>
      <c r="AG71" s="4" t="s">
        <v>166</v>
      </c>
    </row>
    <row r="72" spans="5:33">
      <c r="AF72" s="4" t="s">
        <v>6</v>
      </c>
      <c r="AG72" s="4" t="s">
        <v>423</v>
      </c>
    </row>
    <row r="73" spans="5:33">
      <c r="AF73" s="4" t="s">
        <v>6</v>
      </c>
      <c r="AG73" s="4" t="s">
        <v>177</v>
      </c>
    </row>
    <row r="74" spans="5:33">
      <c r="AF74" s="4" t="s">
        <v>6</v>
      </c>
      <c r="AG74" s="4" t="s">
        <v>428</v>
      </c>
    </row>
    <row r="75" spans="5:33">
      <c r="AF75" s="4" t="s">
        <v>6</v>
      </c>
      <c r="AG75" s="4" t="s">
        <v>178</v>
      </c>
    </row>
    <row r="76" spans="5:33">
      <c r="AF76" s="4" t="s">
        <v>6</v>
      </c>
      <c r="AG76" s="4" t="s">
        <v>179</v>
      </c>
    </row>
    <row r="77" spans="5:33">
      <c r="AF77" s="4" t="s">
        <v>6</v>
      </c>
      <c r="AG77" s="4" t="s">
        <v>186</v>
      </c>
    </row>
    <row r="78" spans="5:33">
      <c r="AF78" s="4" t="s">
        <v>6</v>
      </c>
      <c r="AG78" s="4" t="s">
        <v>116</v>
      </c>
    </row>
    <row r="79" spans="5:33">
      <c r="AF79" s="4" t="s">
        <v>6</v>
      </c>
      <c r="AG79" s="4" t="s">
        <v>117</v>
      </c>
    </row>
    <row r="80" spans="5:33">
      <c r="AF80" s="4" t="s">
        <v>6</v>
      </c>
      <c r="AG80" s="4" t="s">
        <v>180</v>
      </c>
    </row>
    <row r="81" spans="32:33">
      <c r="AF81" s="4" t="s">
        <v>6</v>
      </c>
      <c r="AG81" s="4" t="s">
        <v>181</v>
      </c>
    </row>
    <row r="82" spans="32:33">
      <c r="AF82" s="4" t="s">
        <v>6</v>
      </c>
      <c r="AG82" s="4" t="s">
        <v>182</v>
      </c>
    </row>
    <row r="83" spans="32:33">
      <c r="AF83" s="4" t="s">
        <v>6</v>
      </c>
      <c r="AG83" s="4" t="s">
        <v>487</v>
      </c>
    </row>
    <row r="84" spans="32:33">
      <c r="AF84" s="4" t="s">
        <v>6</v>
      </c>
      <c r="AG84" s="4" t="s">
        <v>183</v>
      </c>
    </row>
    <row r="85" spans="32:33">
      <c r="AF85" s="4" t="s">
        <v>6</v>
      </c>
      <c r="AG85" s="4" t="s">
        <v>184</v>
      </c>
    </row>
    <row r="86" spans="32:33">
      <c r="AF86" s="4" t="s">
        <v>6</v>
      </c>
      <c r="AG86" s="4" t="s">
        <v>185</v>
      </c>
    </row>
    <row r="87" spans="32:33">
      <c r="AF87" s="4" t="s">
        <v>6</v>
      </c>
      <c r="AG87" s="4" t="s">
        <v>368</v>
      </c>
    </row>
    <row r="88" spans="32:33">
      <c r="AF88" s="4" t="s">
        <v>6</v>
      </c>
      <c r="AG88" s="4" t="s">
        <v>120</v>
      </c>
    </row>
    <row r="89" spans="32:33">
      <c r="AF89" s="4" t="s">
        <v>6</v>
      </c>
      <c r="AG89" s="4" t="s">
        <v>121</v>
      </c>
    </row>
    <row r="90" spans="32:33">
      <c r="AF90" s="4" t="s">
        <v>6</v>
      </c>
      <c r="AG90" s="4" t="s">
        <v>162</v>
      </c>
    </row>
    <row r="91" spans="32:33">
      <c r="AF91" s="4" t="s">
        <v>6</v>
      </c>
      <c r="AG91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100" zoomScale="90" zoomScaleNormal="90" workbookViewId="0">
      <selection activeCell="C139" sqref="C13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464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2023-03-11T12:29:33Z</cp:lastPrinted>
  <dcterms:created xsi:type="dcterms:W3CDTF">2015-06-05T18:19:34Z</dcterms:created>
  <dcterms:modified xsi:type="dcterms:W3CDTF">2023-03-11T12:29:35Z</dcterms:modified>
</cp:coreProperties>
</file>