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S65" i="1" l="1"/>
  <c r="S66" i="1"/>
  <c r="T65" i="1"/>
  <c r="T66" i="1"/>
  <c r="W65" i="1"/>
  <c r="W66" i="1"/>
  <c r="R65" i="1"/>
  <c r="R66" i="1"/>
  <c r="U65" i="1"/>
  <c r="U66" i="1"/>
  <c r="V65" i="1"/>
  <c r="V66" i="1"/>
  <c r="E3" i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O57" i="1" s="1"/>
  <c r="E63" i="1"/>
  <c r="R64" i="1" s="1"/>
  <c r="M15" i="1"/>
  <c r="P59" i="1"/>
  <c r="P60" i="1" s="1"/>
  <c r="P61" i="1" s="1"/>
  <c r="P62" i="1" s="1"/>
  <c r="P63" i="1" s="1"/>
  <c r="J12" i="1"/>
  <c r="J13" i="1" s="1"/>
  <c r="J14" i="1" s="1"/>
  <c r="J15" i="1" s="1"/>
  <c r="J16" i="1" s="1"/>
  <c r="R61" i="1"/>
  <c r="R63" i="1"/>
  <c r="Q58" i="1"/>
  <c r="N14" i="1"/>
  <c r="N15" i="1" s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AC64" i="1" l="1"/>
  <c r="AC65" i="1"/>
  <c r="AC66" i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AD65" i="1"/>
  <c r="AD66" i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6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53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AC47" i="1"/>
  <c r="AB23" i="1"/>
  <c r="AC46" i="1"/>
  <c r="AB47" i="1"/>
  <c r="M41" i="1"/>
  <c r="L41" i="1"/>
  <c r="X64" i="1" l="1"/>
  <c r="X66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6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l="1"/>
  <c r="Y65" i="1"/>
  <c r="Y66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66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<sst xmlns="http://schemas.openxmlformats.org/spreadsheetml/2006/main" count="840" uniqueCount="521">
  <si>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</si>
  <si>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</si>
  <si>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</si>
  <si>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</si>
  <si>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</si>
  <si>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</si>
  <si>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</si>
  <si>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</si>
  <si>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</si>
  <si>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</si>
  <si>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</si>
  <si>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</si>
  <si>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</si>
  <si>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</si>
  <si>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</si>
  <si>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</si>
  <si>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</si>
  <si>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</si>
  <si>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</si>
  <si>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</si>
  <si>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</si>
  <si>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</si>
  <si>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</si>
  <si>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</si>
  <si>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</si>
  <si>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</si>
  <si>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</si>
  <si>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</si>
  <si>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</si>
  <si>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</si>
  <si>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</si>
  <si>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</si>
  <si>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</si>
  <si>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</si>
  <si>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</si>
  <si>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</si>
  <si>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</si>
  <si>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</si>
  <si>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</si>
  <si>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</si>
  <si>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</si>
  <si>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</si>
  <si>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</si>
  <si>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</si>
  <si>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</si>
  <si>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</si>
  <si>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</si>
  <si>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</si>
  <si>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</si>
  <si>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</si>
  <si>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</si>
  <si>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</si>
  <si>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</si>
  <si>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</si>
  <si>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</si>
  <si>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</si>
  <si>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</si>
  <si>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</si>
  <si>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</si>
  <si>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</si>
  <si>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</si>
  <si>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</si>
  <si>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</si>
  <si>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</si>
  <si>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</si>
  <si>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</si>
  <si>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</si>
  <si>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</si>
  <si>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</si>
  <si>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</si>
  <si>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</si>
  <si>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</si>
  <si>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</si>
  <si>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</si>
  <si>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</si>
  <si>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</si>
  <si>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</si>
  <si>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</si>
  <si>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</si>
  <si>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</si>
  <si>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</si>
  <si>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</si>
  <si>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</si>
  <si>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</si>
  <si>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</si>
  <si>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</si>
  <si>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</si>
  <si>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</si>
  <si>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</si>
  <si>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</si>
  <si>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</si>
  <si>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</si>
  <si>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</si>
  <si>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</si>
  <si>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</si>
  <si>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</si>
  <si>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</si>
  <si>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</si>
  <si>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</si>
  <si>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</si>
  <si>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</si>
  <si>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</si>
  <si>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</si>
  <si>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</si>
  <si>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</si>
  <si>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</si>
  <si>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</si>
  <si>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</si>
  <si>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</si>
  <si>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</si>
  <si>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</si>
  <si>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</si>
  <si>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</si>
  <si>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</si>
  <si>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</si>
  <si>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</si>
  <si>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</si>
  <si>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</si>
  <si>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</si>
  <si>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</si>
  <si>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</si>
  <si>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</si>
  <si>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</si>
  <si>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</si>
  <si>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</si>
  <si>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</si>
  <si>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</si>
  <si>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</si>
  <si>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</si>
  <si>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</si>
  <si>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</si>
  <si>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</si>
  <si>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</si>
  <si>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</si>
  <si>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</si>
  <si>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</si>
  <si>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</si>
  <si>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</si>
  <si>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</si>
  <si>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</si>
  <si>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</si>
  <si>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</si>
  <si>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</si>
  <si>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</si>
  <si>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</si>
  <si>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</si>
  <si>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</si>
  <si>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</si>
  <si>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</si>
  <si>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</si>
  <si>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</si>
  <si>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</si>
  <si>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</si>
  <si>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</si>
  <si>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</si>
  <si>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</si>
  <si>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</si>
  <si>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</si>
  <si>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</si>
  <si>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</si>
  <si>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</si>
  <si>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</si>
  <si>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</si>
  <si>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</si>
  <si>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</si>
  <si>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</si>
  <si>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</si>
  <si>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</si>
  <si>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</si>
  <si>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</si>
  <si>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</si>
  <si>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</si>
  <si>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</si>
  <si>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</si>
  <si>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</si>
  <si>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</si>
  <si>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</si>
  <si>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</si>
  <si>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</si>
  <si>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</si>
  <si>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</si>
  <si>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</si>
  <si>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</si>
  <si>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</si>
  <si>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</si>
  <si>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</si>
  <si>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</si>
  <si>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</si>
  <si>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</si>
  <si>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</si>
  <si>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</si>
  <si>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</si>
  <si>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</si>
  <si>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</si>
  <si>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</si>
  <si>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</si>
  <si>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</si>
  <si>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</si>
  <si>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</si>
  <si>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</si>
  <si>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</si>
  <si>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</si>
  <si>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</si>
  <si>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</si>
  <si>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</si>
  <si>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</si>
  <si>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</si>
  <si>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</si>
  <si>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</si>
  <si>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</si>
  <si>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</si>
  <si>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</si>
  <si>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</si>
  <si>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</si>
  <si>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</si>
  <si>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</si>
  <si>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</si>
  <si>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</si>
  <si>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</si>
  <si>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</si>
  <si>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</si>
  <si>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</si>
  <si>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</si>
  <si>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</si>
  <si>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</si>
  <si>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</si>
  <si>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</si>
  <si>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</si>
  <si>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</si>
  <si>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</si>
  <si>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</si>
  <si>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</si>
  <si>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</si>
  <si>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</si>
  <si>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</si>
  <si>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</si>
  <si>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</si>
  <si>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</si>
  <si>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</si>
  <si>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</si>
  <si>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</si>
  <si>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</si>
  <si>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</si>
  <si>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</si>
  <si>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</si>
  <si>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</si>
  <si>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</si>
  <si>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</si>
  <si>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</si>
  <si>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</si>
  <si>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</si>
  <si>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</si>
  <si>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</si>
  <si>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</si>
  <si>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</si>
  <si>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</si>
  <si>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</si>
  <si>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</si>
  <si>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</si>
  <si>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</si>
  <si>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</si>
  <si>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</si>
  <si>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</si>
  <si>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</si>
  <si>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</si>
  <si>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</si>
  <si>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</si>
  <si>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</si>
  <si>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</si>
  <si>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</si>
  <si>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</si>
  <si>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</si>
  <si>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</si>
  <si>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</si>
  <si>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</si>
  <si>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</si>
  <si>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</si>
  <si>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</si>
  <si>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</si>
  <si>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</si>
  <si>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</si>
  <si>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</si>
  <si>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</si>
  <si>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</si>
  <si>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</si>
  <si>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</si>
  <si>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</si>
  <si>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</si>
  <si>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</si>
  <si>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</si>
  <si>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</si>
  <si>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</si>
  <si>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</si>
  <si>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</si>
  <si>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</si>
  <si>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</si>
  <si>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</si>
  <si>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</si>
  <si>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</si>
  <si>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</si>
  <si>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</si>
  <si>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</si>
  <si>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</si>
  <si>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</si>
  <si>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</si>
  <si>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</si>
  <si>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</si>
  <si>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</si>
  <si>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</si>
  <si>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</si>
  <si>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</si>
  <si>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</si>
  <si>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</si>
  <si>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</si>
  <si>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</si>
  <si>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</si>
  <si>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</si>
  <si>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</si>
  <si>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</si>
  <si>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</si>
  <si>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</si>
  <si>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</si>
  <si>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</si>
  <si>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</si>
  <si>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</si>
  <si>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</si>
  <si>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</si>
  <si>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</si>
  <si>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</si>
  <si>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</si>
  <si>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</si>
  <si>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</si>
  <si>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</si>
  <si>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</si>
  <si>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</si>
  <si>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</si>
  <si>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</si>
  <si>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</si>
  <si>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</si>
  <si>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</si>
  <si>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</si>
  <si>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</si>
  <si>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</si>
  <si>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</si>
  <si>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</si>
  <si>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</si>
  <si>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</si>
  <si>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</si>
  <si>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</si>
  <si>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</si>
  <si>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</si>
  <si>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</si>
  <si>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</si>
  <si>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</si>
  <si>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</si>
  <si>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</si>
  <si>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</si>
  <si>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</si>
  <si>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</si>
  <si>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</si>
  <si>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</si>
  <si>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</si>
  <si>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</si>
  <si>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</si>
  <si>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</si>
  <si>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</si>
  <si>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</si>
  <si>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</si>
  <si>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</si>
  <si>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</si>
  <si>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</si>
  <si>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</si>
  <si>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</si>
  <si>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</si>
  <si>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</si>
  <si>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</si>
  <si>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</si>
  <si>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</si>
  <si>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</si>
  <si>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</si>
  <si>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</si>
  <si>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</si>
  <si>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</si>
  <si>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</si>
  <si>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</si>
  <si>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</si>
  <si>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</si>
  <si>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</si>
  <si>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</si>
  <si>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</si>
  <si>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</si>
  <si>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</si>
  <si>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</si>
  <si>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</si>
  <si>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</si>
  <si>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</si>
  <si>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</si>
  <si>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</si>
  <si>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</si>
  <si>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</si>
  <si>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</si>
  <si>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</si>
  <si>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</si>
  <si>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</si>
  <si>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</si>
  <si>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</si>
  <si>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</si>
  <si>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</si>
  <si>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</si>
  <si>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</si>
  <si>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</si>
  <si>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</si>
  <si>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</si>
  <si>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</si>
  <si>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</si>
  <si>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</si>
  <si>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</si>
  <si>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</si>
  <si>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</si>
  <si>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</si>
  <si>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</si>
  <si>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</si>
  <si>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</si>
  <si>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</si>
  <si>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</si>
  <si>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</si>
  <si>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</si>
  <si>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</si>
  <si>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</si>
  <si>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</si>
  <si>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</si>
  <si>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</si>
  <si>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</si>
  <si>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</si>
  <si>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</si>
  <si>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</si>
  <si>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</si>
  <si>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</si>
  <si>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</si>
  <si>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</si>
  <si>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</si>
  <si>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</si>
  <si>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</si>
  <si>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</si>
  <si>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</si>
  <si>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</si>
  <si>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</si>
  <si>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</si>
  <si>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</si>
  <si>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</si>
  <si>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</si>
  <si>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</si>
  <si>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</si>
  <si>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</si>
  <si>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</si>
  <si>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</si>
  <si>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</si>
  <si>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</si>
  <si>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</si>
  <si>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</si>
  <si>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</si>
  <si>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</si>
  <si>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</si>
  <si>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</si>
  <si>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</si>
  <si>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</si>
  <si>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</si>
  <si>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</si>
  <si>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</si>
  <si>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</si>
  <si>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</si>
  <si>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</si>
  <si>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</si>
  <si>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</si>
  <si>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</si>
  <si>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</si>
  <si>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</si>
  <si>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</si>
  <si>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</si>
  <si>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</si>
  <si>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</si>
  <si>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</si>
  <si>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</si>
  <si>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</si>
  <si>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</si>
  <si>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</si>
  <si>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</si>
  <si>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</si>
  <si>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</si>
  <si>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</si>
  <si>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</si>
  <si>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</si>
  <si>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</si>
  <si>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</si>
  <si>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</si>
  <si>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</si>
  <si>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</si>
  <si>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</si>
  <si>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</si>
  <si>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</si>
  <si>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</si>
  <si>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</si>
  <si>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</si>
  <si>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</si>
  <si>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</si>
  <si>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</si>
  <si>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</si>
  <si>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</si>
  <si>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</si>
  <si>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</si>
  <si>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</si>
  <si>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</si>
  <si>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С учётом клинических данных совместно с деж.кардиологом принято решение  о выполнении экстренной реваскуляризации бассейна ПНА.</t>
  </si>
  <si>
    <t>07:19</t>
  </si>
  <si>
    <t>Вахонина М.И.</t>
  </si>
  <si>
    <t>стеноз дист/3 30%</t>
  </si>
  <si>
    <t xml:space="preserve">стеноз проксимального сегмента 30%, субокклюзирующий кальцинированный стеноз среднего сегмента, стеноз устья и пркосимальной трети ДВ 50%. Антеградный кровоток  по ПНА и ДВ ближе к TIMI III. </t>
  </si>
  <si>
    <t xml:space="preserve">гипоплазирован. Антеградный кровоток TIMI  III.   </t>
  </si>
  <si>
    <t xml:space="preserve">артерия крупная, неровности контуров проксимального сегмента.  Антеградный кровоток TIMI  III.   </t>
  </si>
  <si>
    <t>Устье ствола ЛКА катетеризировано проводниковым катетером Launcher JL 3,5 6Fr. Коронарный проводник Sion Blue заведен в дистальный сегмент ПНА. БК Колибри 2.0-15 выполнена предилатация значимого кальцинированного стеноза среднего сегмента. В зону среднего сегмента  ПНА  имплантирован DES, NanoMed 3.0-18, давлением 12 атм. Постдилатация стента БК NC Колибри 3.0-10, давлением 16 атм. На контрольных съемках стент раскрыт удовлетворительно, признаков диссекций, тромбоза нет. Антеградный кровоток в ПНА  TIMI III, устье ДВ несокмпрометировано. Пациентка в  стабильном состоянии переводится в ПРИТ для дальнейшего наблюдения и лечения.</t>
  </si>
  <si>
    <t>3,0 - 10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</si>
</sst>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225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203</v>
      </c>
      <c r="B8" s="25">
        <v>45009</v>
      </c>
      <c r="C8" s="60"/>
      <c r="D8" s="21" t="s">
        <v>198</v>
      </c>
      <c r="E8" s="34"/>
      <c r="F8" s="34"/>
      <c r="G8" s="22"/>
      <c r="H8" s="23"/>
    </row>
    <row r="9" spans="1:8" ht="15.6" customHeight="1">
      <c r="A9" s="26" t="s">
        <v>205</v>
      </c>
      <c r="B9" s="27">
        <v>0.88541666666666663</v>
      </c>
      <c r="C9" s="60"/>
      <c r="D9" s="108" t="s">
        <v>184</v>
      </c>
      <c r="E9" s="106"/>
      <c r="F9" s="106"/>
      <c r="G9" s="28" t="s">
        <v>175</v>
      </c>
      <c r="H9" s="30"/>
    </row>
    <row r="10" spans="1:8" ht="15.6" customHeight="1" thickBot="1">
      <c r="A10" s="96" t="s">
        <v>206</v>
      </c>
      <c r="B10" s="97">
        <v>0.89236111111111116</v>
      </c>
      <c r="C10" s="61"/>
      <c r="D10" s="109" t="s">
        <v>185</v>
      </c>
      <c r="E10" s="107"/>
      <c r="F10" s="107"/>
      <c r="G10" s="29" t="s">
        <v>197</v>
      </c>
      <c r="H10" s="31"/>
    </row>
    <row r="11" spans="1:8" ht="18" thickTop="1" thickBot="1">
      <c r="A11" s="102" t="s">
        <v>204</v>
      </c>
      <c r="B11" s="103" t="s">
        <v>514</v>
      </c>
      <c r="C11" s="62"/>
      <c r="D11" s="109" t="s">
        <v>182</v>
      </c>
      <c r="E11" s="107"/>
      <c r="F11" s="107"/>
      <c r="G11" s="29" t="s">
        <v>263</v>
      </c>
      <c r="H11" s="31"/>
    </row>
    <row r="12" spans="1:8" ht="16.5" thickTop="1">
      <c r="A12" s="94" t="s">
        <v>8</v>
      </c>
      <c r="B12" s="95">
        <v>25049</v>
      </c>
      <c r="C12" s="63"/>
      <c r="D12" s="109" t="s">
        <v>315</v>
      </c>
      <c r="E12" s="107"/>
      <c r="F12" s="107"/>
      <c r="G12" s="29" t="s">
        <v>190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4720</v>
      </c>
      <c r="C14" s="63"/>
      <c r="D14" s="41"/>
      <c r="E14" s="41"/>
      <c r="F14" s="41"/>
      <c r="G14" s="42"/>
      <c r="H14" s="64"/>
    </row>
    <row r="15" spans="1:8" ht="15.75">
      <c r="A15" s="20" t="s">
        <v>145</v>
      </c>
      <c r="B15" s="24">
        <v>35</v>
      </c>
      <c r="C15" s="18"/>
      <c r="D15" s="41"/>
      <c r="E15" s="41"/>
      <c r="F15" s="41"/>
      <c r="G15" s="194" t="s">
        <v>422</v>
      </c>
      <c r="H15" s="198" t="s">
        <v>513</v>
      </c>
    </row>
    <row r="16" spans="1:8" ht="15.6" customHeight="1">
      <c r="A16" s="20" t="s">
        <v>114</v>
      </c>
      <c r="B16" s="24" t="s">
        <v>325</v>
      </c>
      <c r="C16" s="18"/>
      <c r="D16" s="41"/>
      <c r="E16" s="41"/>
      <c r="F16" s="41"/>
      <c r="G16" s="195" t="s">
        <v>428</v>
      </c>
      <c r="H16" s="193">
        <v>773.54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411</v>
      </c>
      <c r="H17" s="197">
        <f>H16*0.0019</f>
        <v>1.4697259999999999</v>
      </c>
    </row>
    <row r="18" spans="1:8" ht="14.45" customHeight="1">
      <c r="A18" s="65" t="s">
        <v>200</v>
      </c>
      <c r="B18" s="100" t="s">
        <v>426</v>
      </c>
      <c r="C18" s="18"/>
      <c r="D18" s="33" t="s">
        <v>222</v>
      </c>
      <c r="E18" s="33"/>
      <c r="F18" s="33"/>
      <c r="G18" s="98" t="s">
        <v>201</v>
      </c>
      <c r="H18" s="99" t="s">
        <v>425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224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283</v>
      </c>
      <c r="B22" s="233" t="s">
        <v>516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284</v>
      </c>
      <c r="B27" s="233" t="s">
        <v>517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285</v>
      </c>
      <c r="B32" s="233" t="s">
        <v>518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409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512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223</v>
      </c>
    </row>
    <row r="51" spans="1:13">
      <c r="A51" s="70" t="s">
        <v>211</v>
      </c>
      <c r="B51" s="71" t="s">
        <v>408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218</v>
      </c>
      <c r="B53" s="74" t="s">
        <v>323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220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233</v>
      </c>
      <c r="D8" s="248"/>
      <c r="E8" s="248"/>
      <c r="F8" s="82">
        <v>1</v>
      </c>
      <c r="G8" s="136" t="s">
        <v>321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21167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203</v>
      </c>
      <c r="B12" s="25">
        <f>КАГ!B8</f>
        <v>45009</v>
      </c>
      <c r="C12" s="63"/>
      <c r="D12" s="21" t="s">
        <v>198</v>
      </c>
      <c r="E12" s="34"/>
      <c r="F12" s="34"/>
      <c r="G12" s="22"/>
      <c r="H12" s="23"/>
    </row>
    <row r="13" spans="1:8" ht="15.75">
      <c r="A13" s="88" t="s">
        <v>205</v>
      </c>
      <c r="B13" s="27">
        <v>0.89236111111111116</v>
      </c>
      <c r="C13" s="63"/>
      <c r="D13" s="108" t="s">
        <v>184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206</v>
      </c>
      <c r="B14" s="27">
        <v>0.92708333333333337</v>
      </c>
      <c r="C14" s="63"/>
      <c r="D14" s="109" t="s">
        <v>185</v>
      </c>
      <c r="E14" s="107"/>
      <c r="F14" s="107"/>
      <c r="G14" s="93" t="str">
        <f>КАГ!G10</f>
        <v>Щербакова С.М.</v>
      </c>
      <c r="H14" s="105" t="str">
        <f>IF(ISBLANK(КАГ!H10),"",КАГ!H10)</f>
        <v/>
      </c>
    </row>
    <row r="15" spans="1:8" ht="16.5" thickBot="1">
      <c r="A15" s="192" t="s">
        <v>410</v>
      </c>
      <c r="B15" s="217">
        <f>IF(B14&lt;B13,B14+1,B14)-B13</f>
        <v>3.472222222222221E-2</v>
      </c>
      <c r="C15" s="18"/>
      <c r="D15" s="109" t="s">
        <v>182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204</v>
      </c>
      <c r="B16" s="177" t="str">
        <f>КАГ!B11</f>
        <v>Вахонина М.И.</v>
      </c>
      <c r="C16" s="18"/>
      <c r="D16" s="109" t="s">
        <v>315</v>
      </c>
      <c r="E16" s="107"/>
      <c r="F16" s="107"/>
      <c r="G16" s="93" t="str">
        <f>КАГ!G12</f>
        <v>Галамага Н.Е.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25049</v>
      </c>
      <c r="C17" s="18"/>
      <c r="D17" s="109" t="s">
        <v>196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4720</v>
      </c>
      <c r="C19" s="80"/>
      <c r="D19" s="80"/>
      <c r="E19" s="80"/>
      <c r="F19" s="80"/>
      <c r="G19" s="194" t="s">
        <v>422</v>
      </c>
      <c r="H19" s="209" t="str">
        <f>КАГ!H15</f>
        <v>07:19</v>
      </c>
    </row>
    <row r="20" spans="1:8" ht="14.45" customHeight="1">
      <c r="A20" s="76" t="s">
        <v>145</v>
      </c>
      <c r="B20" s="78">
        <f>КАГ!B15</f>
        <v>35</v>
      </c>
      <c r="C20" s="81"/>
      <c r="D20" s="81"/>
      <c r="E20" s="81"/>
      <c r="F20" s="81"/>
      <c r="G20" s="195" t="s">
        <v>428</v>
      </c>
      <c r="H20" s="210">
        <f>КАГ!H16</f>
        <v>773.54</v>
      </c>
    </row>
    <row r="21" spans="1:8" ht="14.45" customHeight="1">
      <c r="A21" s="76" t="s">
        <v>114</v>
      </c>
      <c r="B21" s="75" t="str">
        <f>КАГ!B16</f>
        <v>ОКС БПST</v>
      </c>
      <c r="C21" s="81"/>
      <c r="E21" s="83"/>
      <c r="F21" s="83"/>
      <c r="G21" s="196" t="s">
        <v>411</v>
      </c>
      <c r="H21" s="197">
        <f>КАГ!H17</f>
        <v>1.4697259999999999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/>
      </c>
      <c r="H22" s="214" t="str">
        <f>IFERROR(SUM(IF($B$21=Вмешательства!F17,SUM(КАГ!$B$9+0.01),"")),"")</f>
        <v/>
      </c>
    </row>
    <row r="23" spans="1:8" ht="14.45" customHeight="1">
      <c r="A23" s="73" t="s">
        <v>414</v>
      </c>
      <c r="B23" s="201" t="s">
        <v>413</v>
      </c>
      <c r="C23" s="191"/>
      <c r="D23" s="191"/>
      <c r="E23" s="191"/>
      <c r="F23" s="191"/>
      <c r="H23" s="44"/>
    </row>
    <row r="24" spans="1:8" ht="14.45" customHeight="1">
      <c r="A24" s="212" t="s">
        <v>412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519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418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415</v>
      </c>
      <c r="B39" s="81" t="s">
        <v>417</v>
      </c>
      <c r="C39" s="140"/>
      <c r="D39" s="141" t="s">
        <v>199</v>
      </c>
      <c r="E39" s="84"/>
      <c r="F39" s="84"/>
      <c r="G39" s="84"/>
      <c r="H39" s="85"/>
    </row>
    <row r="40" spans="1:12" ht="14.45" customHeight="1">
      <c r="A40" s="203" t="s">
        <v>416</v>
      </c>
      <c r="B40" s="207" t="s">
        <v>408</v>
      </c>
      <c r="C40" s="139"/>
      <c r="D40" s="252" t="s">
        <v>423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211</v>
      </c>
      <c r="B50" s="71" t="s">
        <v>424</v>
      </c>
      <c r="C50" s="18"/>
      <c r="D50" s="18"/>
      <c r="E50" s="18"/>
      <c r="F50" s="18"/>
      <c r="G50" s="18"/>
      <c r="H50" s="44"/>
    </row>
    <row r="51" spans="1:8">
      <c r="A51" s="79" t="s">
        <v>218</v>
      </c>
      <c r="B51" s="74" t="s">
        <v>323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392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0" sqref="H1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106</v>
      </c>
      <c r="B2" s="111">
        <f>$D$10</f>
        <v>45009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107</v>
      </c>
    </row>
    <row r="3" spans="1:4" ht="20.45" customHeight="1">
      <c r="A3" s="113" t="s">
        <v>105</v>
      </c>
      <c r="B3" s="114"/>
      <c r="C3" s="18"/>
      <c r="D3" s="44"/>
    </row>
    <row r="4" spans="1:4" ht="17.25" thickBot="1">
      <c r="A4" s="170" t="s">
        <v>207</v>
      </c>
      <c r="B4" s="171" t="s">
        <v>113</v>
      </c>
      <c r="C4" s="172" t="s">
        <v>15</v>
      </c>
      <c r="D4" s="173" t="str">
        <f>КАГ!$B$11</f>
        <v>Вахонина М.И.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25049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54</v>
      </c>
    </row>
    <row r="7" spans="1:4">
      <c r="A7" s="43"/>
      <c r="B7" s="18"/>
      <c r="C7" s="115" t="s">
        <v>12</v>
      </c>
      <c r="D7" s="117">
        <f>КАГ!$B$14</f>
        <v>4720</v>
      </c>
    </row>
    <row r="8" spans="1:4">
      <c r="A8" s="118" t="str">
        <f>ЧКВ!$A$9</f>
        <v>Код модели: 21167</v>
      </c>
      <c r="B8" s="119"/>
      <c r="C8" s="115" t="s">
        <v>145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114</v>
      </c>
      <c r="D9" s="117" t="str">
        <f>КАГ!$B$16</f>
        <v>ОКС БПST</v>
      </c>
    </row>
    <row r="10" spans="1:4">
      <c r="A10" s="45"/>
      <c r="B10" s="36"/>
      <c r="C10" s="174" t="s">
        <v>13</v>
      </c>
      <c r="D10" s="175">
        <f>КАГ!$B$8</f>
        <v>45009</v>
      </c>
    </row>
    <row r="11" spans="1:4">
      <c r="A11" s="32"/>
      <c r="B11" s="127"/>
      <c r="C11" s="127"/>
      <c r="D11" s="128"/>
    </row>
    <row r="12" spans="1:4" ht="18.75" customHeight="1">
      <c r="A12" s="158" t="s">
        <v>352</v>
      </c>
      <c r="B12" s="159" t="s">
        <v>0</v>
      </c>
      <c r="C12" s="159" t="s">
        <v>14</v>
      </c>
      <c r="D12" s="160" t="s">
        <v>108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397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344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332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421</v>
      </c>
      <c r="C16" s="156" t="s">
        <v>520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79" t="s">
        <v>396</v>
      </c>
      <c r="C17" s="156" t="s">
        <v>433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361</v>
      </c>
      <c r="C18" s="156" t="s">
        <v>482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398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389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31" sqref="D3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139</v>
      </c>
      <c r="J1" s="2" t="s">
        <v>142</v>
      </c>
      <c r="K1" s="2" t="s">
        <v>140</v>
      </c>
      <c r="L1" s="2" t="s">
        <v>143</v>
      </c>
    </row>
    <row r="2" spans="1:15">
      <c r="A2" s="10">
        <v>1</v>
      </c>
      <c r="B2" s="2" t="s">
        <v>9</v>
      </c>
      <c r="C2" s="10" t="s">
        <v>240</v>
      </c>
      <c r="D2" s="5" t="s">
        <v>225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227</v>
      </c>
    </row>
    <row r="3" spans="1:15">
      <c r="A3" s="10">
        <v>2</v>
      </c>
      <c r="B3" s="2" t="s">
        <v>18</v>
      </c>
      <c r="C3" s="10" t="s">
        <v>85</v>
      </c>
      <c r="D3" s="5" t="s">
        <v>226</v>
      </c>
      <c r="F3" t="s">
        <v>92</v>
      </c>
      <c r="G3">
        <v>218190</v>
      </c>
      <c r="I3" t="s">
        <v>325</v>
      </c>
      <c r="J3" s="2">
        <v>21167</v>
      </c>
      <c r="K3" t="s">
        <v>100</v>
      </c>
      <c r="L3" s="2">
        <v>46</v>
      </c>
      <c r="N3" t="s">
        <v>219</v>
      </c>
    </row>
    <row r="4" spans="1:15" ht="30">
      <c r="A4" s="10">
        <v>3</v>
      </c>
      <c r="B4" s="2" t="s">
        <v>38</v>
      </c>
      <c r="C4" s="10" t="s">
        <v>39</v>
      </c>
      <c r="D4" s="5" t="s">
        <v>220</v>
      </c>
      <c r="F4" t="s">
        <v>93</v>
      </c>
      <c r="G4">
        <v>218140</v>
      </c>
      <c r="I4" t="s">
        <v>141</v>
      </c>
      <c r="J4" s="2">
        <v>21168</v>
      </c>
      <c r="K4" t="s">
        <v>101</v>
      </c>
      <c r="L4" s="2">
        <v>45</v>
      </c>
      <c r="N4" t="s">
        <v>364</v>
      </c>
    </row>
    <row r="5" spans="1:15" ht="30">
      <c r="A5" s="10">
        <v>4</v>
      </c>
      <c r="B5" s="2" t="s">
        <v>36</v>
      </c>
      <c r="C5" s="10" t="s">
        <v>37</v>
      </c>
      <c r="D5" s="5" t="s">
        <v>427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241</v>
      </c>
      <c r="D6" s="5" t="s">
        <v>144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259</v>
      </c>
      <c r="F7" t="s">
        <v>96</v>
      </c>
      <c r="G7">
        <v>323500</v>
      </c>
      <c r="I7" t="s">
        <v>239</v>
      </c>
      <c r="K7" t="s">
        <v>317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229</v>
      </c>
      <c r="K8" t="s">
        <v>353</v>
      </c>
    </row>
    <row r="9" spans="1:15">
      <c r="A9" s="10">
        <v>8</v>
      </c>
      <c r="B9" s="2"/>
      <c r="C9" s="10" t="s">
        <v>242</v>
      </c>
      <c r="D9" s="5" t="s">
        <v>151</v>
      </c>
      <c r="F9" t="s">
        <v>379</v>
      </c>
      <c r="G9">
        <v>136170</v>
      </c>
      <c r="I9" t="s">
        <v>230</v>
      </c>
      <c r="K9" t="s">
        <v>354</v>
      </c>
    </row>
    <row r="10" spans="1:15">
      <c r="A10" s="10">
        <v>9</v>
      </c>
      <c r="B10" s="2" t="s">
        <v>25</v>
      </c>
      <c r="C10" s="10" t="s">
        <v>243</v>
      </c>
      <c r="D10" s="5" t="s">
        <v>26</v>
      </c>
      <c r="I10" t="s">
        <v>231</v>
      </c>
    </row>
    <row r="11" spans="1:15">
      <c r="A11" s="10">
        <v>10</v>
      </c>
      <c r="B11" s="2" t="s">
        <v>19</v>
      </c>
      <c r="C11" s="10" t="s">
        <v>244</v>
      </c>
      <c r="D11" s="5" t="s">
        <v>20</v>
      </c>
      <c r="F11" t="s">
        <v>418</v>
      </c>
      <c r="G11" s="16"/>
      <c r="H11" s="16"/>
      <c r="I11" t="s">
        <v>232</v>
      </c>
    </row>
    <row r="12" spans="1:15">
      <c r="A12" s="10">
        <v>11</v>
      </c>
      <c r="B12" s="2" t="s">
        <v>21</v>
      </c>
      <c r="C12" s="10" t="s">
        <v>245</v>
      </c>
      <c r="D12" s="5" t="s">
        <v>22</v>
      </c>
      <c r="F12" t="s">
        <v>419</v>
      </c>
      <c r="G12" s="16"/>
      <c r="H12" s="16"/>
      <c r="I12" t="s">
        <v>233</v>
      </c>
      <c r="O12" s="10"/>
    </row>
    <row r="13" spans="1:15">
      <c r="A13" s="10">
        <v>12</v>
      </c>
      <c r="B13" s="2" t="s">
        <v>23</v>
      </c>
      <c r="C13" s="10" t="s">
        <v>246</v>
      </c>
      <c r="D13" s="5" t="s">
        <v>24</v>
      </c>
      <c r="F13" t="s">
        <v>420</v>
      </c>
      <c r="G13" s="16"/>
      <c r="H13" s="16"/>
      <c r="I13" t="s">
        <v>234</v>
      </c>
      <c r="N13" s="12"/>
      <c r="O13" s="12"/>
    </row>
    <row r="14" spans="1:15">
      <c r="A14" s="10">
        <v>13</v>
      </c>
      <c r="B14" s="2" t="s">
        <v>27</v>
      </c>
      <c r="C14" s="10" t="s">
        <v>247</v>
      </c>
      <c r="D14" s="5" t="s">
        <v>28</v>
      </c>
      <c r="G14" s="16"/>
      <c r="H14" s="16"/>
      <c r="I14" t="s">
        <v>235</v>
      </c>
    </row>
    <row r="15" spans="1:15">
      <c r="A15" s="10">
        <v>14</v>
      </c>
      <c r="B15" s="2" t="s">
        <v>29</v>
      </c>
      <c r="C15" s="10" t="s">
        <v>248</v>
      </c>
      <c r="D15" s="5" t="s">
        <v>30</v>
      </c>
      <c r="G15" s="16"/>
      <c r="H15" s="16"/>
      <c r="I15" t="s">
        <v>221</v>
      </c>
    </row>
    <row r="16" spans="1:15">
      <c r="A16" s="10">
        <v>15</v>
      </c>
      <c r="B16" s="2" t="s">
        <v>31</v>
      </c>
      <c r="C16" s="10" t="s">
        <v>249</v>
      </c>
      <c r="D16" s="5" t="s">
        <v>32</v>
      </c>
      <c r="F16" t="s">
        <v>114</v>
      </c>
      <c r="G16" s="16"/>
      <c r="H16" s="16"/>
      <c r="I16" t="s">
        <v>236</v>
      </c>
    </row>
    <row r="17" spans="1:9">
      <c r="A17" s="10">
        <v>16</v>
      </c>
      <c r="B17" s="2" t="s">
        <v>33</v>
      </c>
      <c r="C17" s="10" t="s">
        <v>250</v>
      </c>
      <c r="D17" s="5" t="s">
        <v>34</v>
      </c>
      <c r="F17" s="16" t="s">
        <v>98</v>
      </c>
      <c r="I17" t="s">
        <v>228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324</v>
      </c>
      <c r="I18" t="s">
        <v>237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141</v>
      </c>
      <c r="I19" t="s">
        <v>238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133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135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134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136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256</v>
      </c>
      <c r="D27" s="5" t="s">
        <v>257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252</v>
      </c>
      <c r="D30" s="5" t="s">
        <v>75</v>
      </c>
      <c r="F30" s="189" t="s">
        <v>403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251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253</v>
      </c>
      <c r="D32" s="5" t="s">
        <v>79</v>
      </c>
      <c r="F32" s="187" t="s">
        <v>400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254</v>
      </c>
      <c r="F33" s="187" t="s">
        <v>404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255</v>
      </c>
      <c r="F34" s="187" t="s">
        <v>405</v>
      </c>
      <c r="G34" s="13"/>
      <c r="H34" s="13"/>
      <c r="I34" s="13"/>
    </row>
    <row r="35" spans="1:9">
      <c r="A35" s="10">
        <v>34</v>
      </c>
      <c r="B35" s="9"/>
      <c r="C35" s="91" t="s">
        <v>258</v>
      </c>
      <c r="D35" s="6" t="s">
        <v>88</v>
      </c>
      <c r="F35" s="187" t="s">
        <v>401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402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3"/>
  <sheetViews>
    <sheetView zoomScaleNormal="100" workbookViewId="0">
      <selection activeCell="A59" sqref="A59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109</v>
      </c>
      <c r="F1" s="130" t="s">
        <v>110</v>
      </c>
      <c r="G1" s="130" t="s">
        <v>291</v>
      </c>
      <c r="H1" s="130" t="s">
        <v>292</v>
      </c>
      <c r="I1" s="130" t="s">
        <v>293</v>
      </c>
      <c r="J1" s="130" t="s">
        <v>294</v>
      </c>
      <c r="K1" s="131" t="s">
        <v>295</v>
      </c>
      <c r="L1" s="131" t="s">
        <v>296</v>
      </c>
      <c r="M1" s="131" t="s">
        <v>297</v>
      </c>
      <c r="N1" s="131" t="s">
        <v>298</v>
      </c>
      <c r="O1" s="131" t="s">
        <v>299</v>
      </c>
      <c r="P1" s="131" t="s">
        <v>300</v>
      </c>
      <c r="Q1" s="131" t="s">
        <v>301</v>
      </c>
      <c r="R1" s="130" t="s">
        <v>111</v>
      </c>
      <c r="S1" s="130" t="s">
        <v>112</v>
      </c>
      <c r="T1" s="130" t="s">
        <v>302</v>
      </c>
      <c r="U1" s="130" t="s">
        <v>303</v>
      </c>
      <c r="V1" s="130" t="s">
        <v>304</v>
      </c>
      <c r="W1" s="130" t="s">
        <v>305</v>
      </c>
      <c r="X1" s="130" t="s">
        <v>306</v>
      </c>
      <c r="Y1" s="130" t="s">
        <v>307</v>
      </c>
      <c r="Z1" s="130" t="s">
        <v>308</v>
      </c>
      <c r="AA1" s="130" t="s">
        <v>309</v>
      </c>
      <c r="AB1" s="130" t="s">
        <v>310</v>
      </c>
      <c r="AC1" s="130" t="s">
        <v>311</v>
      </c>
      <c r="AD1" s="130" t="s">
        <v>312</v>
      </c>
      <c r="AF1" s="2" t="s">
        <v>137</v>
      </c>
      <c r="AG1" s="2" t="s">
        <v>138</v>
      </c>
      <c r="AI1" t="s">
        <v>208</v>
      </c>
      <c r="AJ1" t="s">
        <v>209</v>
      </c>
      <c r="AK1" t="s">
        <v>210</v>
      </c>
      <c r="AM1" t="s">
        <v>372</v>
      </c>
    </row>
    <row r="2" spans="1:39">
      <c r="A2">
        <v>1</v>
      </c>
      <c r="B2" t="s">
        <v>102</v>
      </c>
      <c r="C2" s="1" t="s">
        <v>322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JL 3.5</v>
      </c>
      <c r="T2" s="130" t="str">
        <f>IFERROR(INDEX(Расходка[Наименование расходного материала],MATCH(Расходка[№],Поиск_расходки[Индекс3],0)),"")</f>
        <v>Sion</v>
      </c>
      <c r="U2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30" t="str">
        <f>IFERROR(INDEX(Расходка[Наименование расходного материала],MATCH(Расходка[№],Поиск_расходки[Индекс5],0)),"")</f>
        <v>Колибри</v>
      </c>
      <c r="W2" s="130" t="str">
        <f>IFERROR(INDEX(Расходка[Наименование расходного материала],MATCH(Расходка[№],Поиск_расходки[Индекс6],0)),"")</f>
        <v>DES, NanoMed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429</v>
      </c>
      <c r="AI2" t="s">
        <v>202</v>
      </c>
      <c r="AJ2" t="s">
        <v>211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102</v>
      </c>
      <c r="C3" t="s">
        <v>391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Sion Black</v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430</v>
      </c>
      <c r="AI3" t="s">
        <v>202</v>
      </c>
      <c r="AJ3" t="s">
        <v>212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289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Sion Blue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431</v>
      </c>
      <c r="AI4" t="s">
        <v>202</v>
      </c>
      <c r="AJ4" t="s">
        <v>213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329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432</v>
      </c>
      <c r="AI5" t="s">
        <v>202</v>
      </c>
      <c r="AJ5" t="s">
        <v>214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319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433</v>
      </c>
      <c r="AI6" t="s">
        <v>202</v>
      </c>
      <c r="AJ6" t="s">
        <v>215</v>
      </c>
      <c r="AK6" t="str">
        <f t="shared" si="0"/>
        <v>Контраст: Сканлюкс 370</v>
      </c>
      <c r="AM6" t="s">
        <v>102</v>
      </c>
    </row>
    <row r="7" spans="1:39">
      <c r="A7">
        <v>6</v>
      </c>
      <c r="B7" t="s">
        <v>5</v>
      </c>
      <c r="C7" t="s">
        <v>288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434</v>
      </c>
      <c r="AI7" t="s">
        <v>202</v>
      </c>
      <c r="AJ7" t="s">
        <v>216</v>
      </c>
      <c r="AK7" t="str">
        <f t="shared" ref="AK7:AK8" si="1">CONCATENATE(AI7,AJ7)</f>
        <v>Контраст: Йогексол 350</v>
      </c>
      <c r="AM7" t="s">
        <v>318</v>
      </c>
    </row>
    <row r="8" spans="1:39">
      <c r="A8">
        <v>7</v>
      </c>
      <c r="B8" t="s">
        <v>5</v>
      </c>
      <c r="C8" t="s">
        <v>330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435</v>
      </c>
      <c r="AI8" t="s">
        <v>202</v>
      </c>
      <c r="AJ8" t="s">
        <v>217</v>
      </c>
      <c r="AK8" t="str">
        <f t="shared" si="1"/>
        <v>Контраст: Визипак 320</v>
      </c>
      <c r="AM8" t="s">
        <v>218</v>
      </c>
    </row>
    <row r="9" spans="1:39">
      <c r="A9">
        <v>8</v>
      </c>
      <c r="B9" t="s">
        <v>5</v>
      </c>
      <c r="C9" t="s">
        <v>375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436</v>
      </c>
      <c r="AM9" t="s">
        <v>103</v>
      </c>
    </row>
    <row r="10" spans="1:39">
      <c r="A10">
        <v>9</v>
      </c>
      <c r="B10" t="s">
        <v>5</v>
      </c>
      <c r="C10" t="s">
        <v>396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1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437</v>
      </c>
      <c r="AM10" t="s">
        <v>313</v>
      </c>
    </row>
    <row r="11" spans="1:39">
      <c r="A11">
        <v>10</v>
      </c>
      <c r="B11" t="s">
        <v>5</v>
      </c>
      <c r="C11" t="s">
        <v>421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1</v>
      </c>
      <c r="I11" s="131">
        <f>IF(ISNUMBER(SEARCH('Карта учёта'!$B$17,Расходка[Наименование расходного материала])),MAX($I$1:I10)+1,0)</f>
        <v>2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438</v>
      </c>
      <c r="AI11" s="2" t="s">
        <v>90</v>
      </c>
      <c r="AJ11" s="185" t="s">
        <v>373</v>
      </c>
      <c r="AM11" t="s">
        <v>320</v>
      </c>
    </row>
    <row r="12" spans="1:39">
      <c r="A12">
        <v>11</v>
      </c>
      <c r="B12" t="s">
        <v>320</v>
      </c>
      <c r="C12" s="1" t="s">
        <v>350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439</v>
      </c>
      <c r="AI12" s="2">
        <v>155760</v>
      </c>
      <c r="AJ12" s="149" t="s">
        <v>326</v>
      </c>
    </row>
    <row r="13" spans="1:39">
      <c r="A13">
        <v>12</v>
      </c>
      <c r="B13" t="s">
        <v>320</v>
      </c>
      <c r="C13" t="s">
        <v>385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440</v>
      </c>
      <c r="AI13" s="2">
        <v>155800</v>
      </c>
      <c r="AJ13" s="150" t="s">
        <v>327</v>
      </c>
    </row>
    <row r="14" spans="1:39">
      <c r="A14">
        <v>13</v>
      </c>
      <c r="B14" t="s">
        <v>318</v>
      </c>
      <c r="C14" t="s">
        <v>349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520</v>
      </c>
      <c r="AI14" s="2">
        <v>218190</v>
      </c>
      <c r="AJ14" s="150" t="s">
        <v>328</v>
      </c>
    </row>
    <row r="15" spans="1:39">
      <c r="A15">
        <v>14</v>
      </c>
      <c r="B15" t="s">
        <v>318</v>
      </c>
      <c r="C15" t="s">
        <v>382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441</v>
      </c>
      <c r="AI15" s="2">
        <v>136170</v>
      </c>
      <c r="AJ15" t="s">
        <v>5</v>
      </c>
    </row>
    <row r="16" spans="1:39">
      <c r="A16">
        <v>15</v>
      </c>
      <c r="B16" t="s">
        <v>318</v>
      </c>
      <c r="C16" t="s">
        <v>371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442</v>
      </c>
    </row>
    <row r="17" spans="1:33">
      <c r="A17">
        <v>16</v>
      </c>
      <c r="B17" t="s">
        <v>318</v>
      </c>
      <c r="C17" t="s">
        <v>397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443</v>
      </c>
    </row>
    <row r="18" spans="1:33">
      <c r="A18">
        <v>17</v>
      </c>
      <c r="B18" t="s">
        <v>318</v>
      </c>
      <c r="C18" t="s">
        <v>387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444</v>
      </c>
    </row>
    <row r="19" spans="1:33">
      <c r="A19">
        <v>18</v>
      </c>
      <c r="B19" t="s">
        <v>218</v>
      </c>
      <c r="C19" s="1" t="s">
        <v>355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445</v>
      </c>
    </row>
    <row r="20" spans="1:33">
      <c r="A20">
        <v>19</v>
      </c>
      <c r="B20" t="s">
        <v>3</v>
      </c>
      <c r="C20" t="s">
        <v>338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446</v>
      </c>
    </row>
    <row r="21" spans="1:33">
      <c r="A21">
        <v>20</v>
      </c>
      <c r="B21" t="s">
        <v>3</v>
      </c>
      <c r="C21" t="s">
        <v>359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447</v>
      </c>
    </row>
    <row r="22" spans="1:33">
      <c r="A22">
        <v>21</v>
      </c>
      <c r="B22" t="s">
        <v>3</v>
      </c>
      <c r="C22" t="s">
        <v>331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448</v>
      </c>
    </row>
    <row r="23" spans="1:33">
      <c r="A23">
        <v>22</v>
      </c>
      <c r="B23" t="s">
        <v>3</v>
      </c>
      <c r="C23" t="s">
        <v>394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449</v>
      </c>
    </row>
    <row r="24" spans="1:33">
      <c r="A24">
        <v>23</v>
      </c>
      <c r="B24" t="s">
        <v>3</v>
      </c>
      <c r="C24" t="s">
        <v>395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450</v>
      </c>
    </row>
    <row r="25" spans="1:33">
      <c r="A25">
        <v>24</v>
      </c>
      <c r="B25" t="s">
        <v>3</v>
      </c>
      <c r="C25" s="1" t="s">
        <v>376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451</v>
      </c>
    </row>
    <row r="26" spans="1:33">
      <c r="A26">
        <v>25</v>
      </c>
      <c r="B26" t="s">
        <v>3</v>
      </c>
      <c r="C26" s="1" t="s">
        <v>390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452</v>
      </c>
    </row>
    <row r="27" spans="1:33">
      <c r="A27">
        <v>26</v>
      </c>
      <c r="B27" t="s">
        <v>3</v>
      </c>
      <c r="C27" s="1" t="s">
        <v>339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453</v>
      </c>
    </row>
    <row r="28" spans="1:33">
      <c r="A28">
        <v>27</v>
      </c>
      <c r="B28" t="s">
        <v>3</v>
      </c>
      <c r="C28" t="s">
        <v>335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336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455</v>
      </c>
    </row>
    <row r="30" spans="1:33">
      <c r="A30">
        <v>29</v>
      </c>
      <c r="B30" t="s">
        <v>3</v>
      </c>
      <c r="C30" t="s">
        <v>337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456</v>
      </c>
    </row>
    <row r="31" spans="1:33">
      <c r="A31">
        <v>30</v>
      </c>
      <c r="B31" t="s">
        <v>3</v>
      </c>
      <c r="C31" t="s">
        <v>333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457</v>
      </c>
    </row>
    <row r="32" spans="1:33">
      <c r="A32">
        <v>31</v>
      </c>
      <c r="B32" t="s">
        <v>3</v>
      </c>
      <c r="C32" s="1" t="s">
        <v>370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458</v>
      </c>
    </row>
    <row r="33" spans="1:33">
      <c r="A33">
        <v>32</v>
      </c>
      <c r="B33" t="s">
        <v>3</v>
      </c>
      <c r="C33" s="1" t="s">
        <v>378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459</v>
      </c>
    </row>
    <row r="34" spans="1:33">
      <c r="A34">
        <v>33</v>
      </c>
      <c r="B34" t="s">
        <v>3</v>
      </c>
      <c r="C34" s="1" t="s">
        <v>377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460</v>
      </c>
    </row>
    <row r="35" spans="1:33">
      <c r="A35">
        <v>34</v>
      </c>
      <c r="B35" t="s">
        <v>3</v>
      </c>
      <c r="C35" t="s">
        <v>332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1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461</v>
      </c>
    </row>
    <row r="36" spans="1:33">
      <c r="A36">
        <v>35</v>
      </c>
      <c r="B36" t="s">
        <v>3</v>
      </c>
      <c r="C36" t="s">
        <v>399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2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462</v>
      </c>
    </row>
    <row r="37" spans="1:33">
      <c r="A37">
        <v>36</v>
      </c>
      <c r="B37" t="s">
        <v>3</v>
      </c>
      <c r="C37" s="1" t="s">
        <v>393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3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463</v>
      </c>
    </row>
    <row r="38" spans="1:33">
      <c r="A38">
        <v>37</v>
      </c>
      <c r="B38" t="s">
        <v>3</v>
      </c>
      <c r="C38" t="s">
        <v>334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464</v>
      </c>
    </row>
    <row r="39" spans="1:33">
      <c r="A39">
        <v>38</v>
      </c>
      <c r="B39" t="s">
        <v>3</v>
      </c>
      <c r="C39" t="s">
        <v>380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381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465</v>
      </c>
    </row>
    <row r="41" spans="1:33">
      <c r="A41">
        <v>40</v>
      </c>
      <c r="B41" t="s">
        <v>3</v>
      </c>
      <c r="C41" t="s">
        <v>363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466</v>
      </c>
    </row>
    <row r="42" spans="1:33">
      <c r="A42">
        <v>41</v>
      </c>
      <c r="B42" t="s">
        <v>3</v>
      </c>
      <c r="C42" t="s">
        <v>104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467</v>
      </c>
    </row>
    <row r="43" spans="1:33">
      <c r="A43">
        <v>42</v>
      </c>
      <c r="B43" t="s">
        <v>6</v>
      </c>
      <c r="C43" s="1" t="s">
        <v>290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468</v>
      </c>
    </row>
    <row r="44" spans="1:33">
      <c r="A44">
        <v>43</v>
      </c>
      <c r="B44" t="s">
        <v>6</v>
      </c>
      <c r="C44" s="183" t="s">
        <v>362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469</v>
      </c>
    </row>
    <row r="45" spans="1:33">
      <c r="A45">
        <v>44</v>
      </c>
      <c r="B45" t="s">
        <v>6</v>
      </c>
      <c r="C45" s="183" t="s">
        <v>361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1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470</v>
      </c>
    </row>
    <row r="46" spans="1:33">
      <c r="A46">
        <v>45</v>
      </c>
      <c r="B46" t="s">
        <v>6</v>
      </c>
      <c r="C46" s="151" t="s">
        <v>340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471</v>
      </c>
    </row>
    <row r="47" spans="1:33">
      <c r="A47">
        <v>46</v>
      </c>
      <c r="B47" t="s">
        <v>6</v>
      </c>
      <c r="C47" t="s">
        <v>374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472</v>
      </c>
    </row>
    <row r="48" spans="1:33">
      <c r="A48">
        <v>47</v>
      </c>
      <c r="B48" t="s">
        <v>6</v>
      </c>
      <c r="C48" s="190" t="s">
        <v>407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473</v>
      </c>
    </row>
    <row r="49" spans="1:33">
      <c r="A49">
        <v>48</v>
      </c>
      <c r="B49" t="s">
        <v>6</v>
      </c>
      <c r="C49" t="s">
        <v>406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474</v>
      </c>
    </row>
    <row r="50" spans="1:33">
      <c r="A50">
        <v>49</v>
      </c>
      <c r="B50" t="s">
        <v>103</v>
      </c>
      <c r="C50" s="1" t="s">
        <v>341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475</v>
      </c>
    </row>
    <row r="51" spans="1:33">
      <c r="A51">
        <v>50</v>
      </c>
      <c r="B51" t="s">
        <v>103</v>
      </c>
      <c r="C51" s="1" t="s">
        <v>360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476</v>
      </c>
    </row>
    <row r="52" spans="1:33">
      <c r="A52">
        <v>51</v>
      </c>
      <c r="B52" t="s">
        <v>4</v>
      </c>
      <c r="C52" t="s">
        <v>367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477</v>
      </c>
    </row>
    <row r="53" spans="1:33">
      <c r="A53">
        <v>52</v>
      </c>
      <c r="B53" t="s">
        <v>4</v>
      </c>
      <c r="C53" t="s">
        <v>368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478</v>
      </c>
    </row>
    <row r="54" spans="1:33">
      <c r="A54">
        <v>53</v>
      </c>
      <c r="B54" t="s">
        <v>4</v>
      </c>
      <c r="C54" t="s">
        <v>342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479</v>
      </c>
    </row>
    <row r="55" spans="1:33">
      <c r="A55">
        <v>54</v>
      </c>
      <c r="B55" t="s">
        <v>4</v>
      </c>
      <c r="C55" t="s">
        <v>343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480</v>
      </c>
    </row>
    <row r="56" spans="1:33">
      <c r="A56">
        <v>55</v>
      </c>
      <c r="B56" t="s">
        <v>4</v>
      </c>
      <c r="C56" t="s">
        <v>344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1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481</v>
      </c>
    </row>
    <row r="57" spans="1:33">
      <c r="A57">
        <v>56</v>
      </c>
      <c r="B57" t="s">
        <v>4</v>
      </c>
      <c r="C57" t="s">
        <v>345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442</v>
      </c>
    </row>
    <row r="58" spans="1:33">
      <c r="A58">
        <v>57</v>
      </c>
      <c r="B58" t="s">
        <v>4</v>
      </c>
      <c r="C58" t="s">
        <v>351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482</v>
      </c>
    </row>
    <row r="59" spans="1:33">
      <c r="A59">
        <v>58</v>
      </c>
      <c r="B59" t="s">
        <v>4</v>
      </c>
      <c r="C59" t="s">
        <v>346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483</v>
      </c>
    </row>
    <row r="60" spans="1:33">
      <c r="A60">
        <v>59</v>
      </c>
      <c r="B60" t="s">
        <v>4</v>
      </c>
      <c r="C60" t="s">
        <v>347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484</v>
      </c>
    </row>
    <row r="61" spans="1:33">
      <c r="A61">
        <v>60</v>
      </c>
      <c r="B61" t="s">
        <v>4</v>
      </c>
      <c r="C61" t="s">
        <v>357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485</v>
      </c>
    </row>
    <row r="62" spans="1:33">
      <c r="A62">
        <v>61</v>
      </c>
      <c r="B62" t="s">
        <v>4</v>
      </c>
      <c r="C62" t="s">
        <v>356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486</v>
      </c>
    </row>
    <row r="63" spans="1:33">
      <c r="A63">
        <v>62</v>
      </c>
      <c r="B63" t="s">
        <v>313</v>
      </c>
      <c r="C63" s="1" t="s">
        <v>348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487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488</v>
      </c>
    </row>
    <row r="65" spans="1:33">
      <c r="A65">
        <v>64</v>
      </c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489</v>
      </c>
    </row>
    <row r="66" spans="1:33">
      <c r="A66">
        <v>65</v>
      </c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490</v>
      </c>
    </row>
    <row r="67" spans="1:33">
      <c r="AF67" s="4" t="s">
        <v>6</v>
      </c>
      <c r="AG67" s="4" t="s">
        <v>445</v>
      </c>
    </row>
    <row r="68" spans="1:33">
      <c r="AF68" s="4" t="s">
        <v>6</v>
      </c>
      <c r="AG68" s="4" t="s">
        <v>491</v>
      </c>
    </row>
    <row r="69" spans="1:33">
      <c r="AF69" s="4" t="s">
        <v>6</v>
      </c>
      <c r="AG69" s="4" t="s">
        <v>446</v>
      </c>
    </row>
    <row r="70" spans="1:33">
      <c r="AF70" s="4" t="s">
        <v>6</v>
      </c>
      <c r="AG70" s="4" t="s">
        <v>492</v>
      </c>
    </row>
    <row r="71" spans="1:33">
      <c r="AF71" s="4" t="s">
        <v>6</v>
      </c>
      <c r="AG71" s="4" t="s">
        <v>493</v>
      </c>
    </row>
    <row r="72" spans="1:33">
      <c r="AF72" s="4" t="s">
        <v>6</v>
      </c>
      <c r="AG72" s="4" t="s">
        <v>494</v>
      </c>
    </row>
    <row r="73" spans="1:33">
      <c r="AF73" s="4" t="s">
        <v>6</v>
      </c>
      <c r="AG73" s="4" t="s">
        <v>495</v>
      </c>
    </row>
    <row r="74" spans="1:33">
      <c r="AF74" s="4" t="s">
        <v>6</v>
      </c>
      <c r="AG74" s="4" t="s">
        <v>496</v>
      </c>
    </row>
    <row r="75" spans="1:33">
      <c r="AF75" s="4" t="s">
        <v>6</v>
      </c>
      <c r="AG75" s="4" t="s">
        <v>497</v>
      </c>
    </row>
    <row r="76" spans="1:33">
      <c r="AF76" s="4" t="s">
        <v>6</v>
      </c>
      <c r="AG76" s="4" t="s">
        <v>498</v>
      </c>
    </row>
    <row r="77" spans="1:33">
      <c r="AF77" s="4" t="s">
        <v>6</v>
      </c>
      <c r="AG77" s="4" t="s">
        <v>499</v>
      </c>
    </row>
    <row r="78" spans="1:33">
      <c r="AF78" s="4" t="s">
        <v>6</v>
      </c>
      <c r="AG78" s="4" t="s">
        <v>500</v>
      </c>
    </row>
    <row r="79" spans="1:33">
      <c r="AF79" s="4" t="s">
        <v>6</v>
      </c>
      <c r="AG79" s="4" t="s">
        <v>501</v>
      </c>
    </row>
    <row r="80" spans="1:33">
      <c r="AF80" s="4" t="s">
        <v>6</v>
      </c>
      <c r="AG80" s="4" t="s">
        <v>452</v>
      </c>
    </row>
    <row r="81" spans="32:33">
      <c r="AF81" s="4" t="s">
        <v>6</v>
      </c>
      <c r="AG81" s="4" t="s">
        <v>453</v>
      </c>
    </row>
    <row r="82" spans="32:33">
      <c r="AF82" s="4" t="s">
        <v>6</v>
      </c>
      <c r="AG82" s="4" t="s">
        <v>502</v>
      </c>
    </row>
    <row r="83" spans="32:33">
      <c r="AF83" s="4" t="s">
        <v>6</v>
      </c>
      <c r="AG83" s="4" t="s">
        <v>503</v>
      </c>
    </row>
    <row r="84" spans="32:33">
      <c r="AF84" s="4" t="s">
        <v>6</v>
      </c>
      <c r="AG84" s="4" t="s">
        <v>504</v>
      </c>
    </row>
    <row r="85" spans="32:33">
      <c r="AF85" s="4" t="s">
        <v>6</v>
      </c>
      <c r="AG85" s="4" t="s">
        <v>505</v>
      </c>
    </row>
    <row r="86" spans="32:33">
      <c r="AF86" s="4" t="s">
        <v>6</v>
      </c>
      <c r="AG86" s="4" t="s">
        <v>506</v>
      </c>
    </row>
    <row r="87" spans="32:33">
      <c r="AF87" s="4" t="s">
        <v>6</v>
      </c>
      <c r="AG87" s="4" t="s">
        <v>507</v>
      </c>
    </row>
    <row r="88" spans="32:33">
      <c r="AF88" s="4" t="s">
        <v>6</v>
      </c>
      <c r="AG88" s="4" t="s">
        <v>508</v>
      </c>
    </row>
    <row r="89" spans="32:33">
      <c r="AF89" s="4" t="s">
        <v>6</v>
      </c>
      <c r="AG89" s="4" t="s">
        <v>509</v>
      </c>
    </row>
    <row r="90" spans="32:33">
      <c r="AF90" s="4" t="s">
        <v>6</v>
      </c>
      <c r="AG90" s="4" t="s">
        <v>456</v>
      </c>
    </row>
    <row r="91" spans="32:33">
      <c r="AF91" s="4" t="s">
        <v>6</v>
      </c>
      <c r="AG91" s="4" t="s">
        <v>457</v>
      </c>
    </row>
    <row r="92" spans="32:33">
      <c r="AF92" s="4" t="s">
        <v>6</v>
      </c>
      <c r="AG92" s="4" t="s">
        <v>510</v>
      </c>
    </row>
    <row r="93" spans="32:33">
      <c r="AF93" s="4" t="s">
        <v>6</v>
      </c>
      <c r="AG93" s="4" t="s">
        <v>511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120</v>
      </c>
      <c r="B1" t="s">
        <v>119</v>
      </c>
      <c r="C1" t="s">
        <v>121</v>
      </c>
      <c r="E1" t="s">
        <v>187</v>
      </c>
    </row>
    <row r="2" spans="1:5">
      <c r="A2" t="s">
        <v>146</v>
      </c>
      <c r="B2" t="s">
        <v>115</v>
      </c>
      <c r="C2" t="str">
        <f t="shared" ref="C2:C16" si="0">CONCATENATE(A2,B2)</f>
        <v xml:space="preserve">Заведующий отделения: Д.В. Карчевский </v>
      </c>
      <c r="E2" t="s">
        <v>184</v>
      </c>
    </row>
    <row r="3" spans="1:5">
      <c r="A3" t="s">
        <v>132</v>
      </c>
      <c r="B3" t="s">
        <v>117</v>
      </c>
      <c r="C3" t="str">
        <f t="shared" si="0"/>
        <v xml:space="preserve">И/О заведующего отделения: В.Л. Мартынко </v>
      </c>
      <c r="E3" t="s">
        <v>191</v>
      </c>
    </row>
    <row r="4" spans="1:5">
      <c r="A4" t="s">
        <v>132</v>
      </c>
      <c r="B4" t="s">
        <v>124</v>
      </c>
      <c r="C4" s="14" t="str">
        <f>CONCATENATE(A4,B4)</f>
        <v xml:space="preserve">И/О заведующего отделения: А.В. Воронков </v>
      </c>
      <c r="E4" t="s">
        <v>185</v>
      </c>
    </row>
    <row r="5" spans="1:5">
      <c r="A5" t="s">
        <v>116</v>
      </c>
      <c r="B5" t="s">
        <v>126</v>
      </c>
      <c r="C5" t="str">
        <f t="shared" si="0"/>
        <v>Оператор: В.В. Анохин</v>
      </c>
      <c r="E5" t="s">
        <v>182</v>
      </c>
    </row>
    <row r="6" spans="1:5">
      <c r="A6" t="s">
        <v>116</v>
      </c>
      <c r="B6" t="s">
        <v>124</v>
      </c>
      <c r="C6" t="str">
        <f t="shared" si="0"/>
        <v xml:space="preserve">Оператор: А.В. Воронков </v>
      </c>
      <c r="E6" t="s">
        <v>315</v>
      </c>
    </row>
    <row r="7" spans="1:5">
      <c r="A7" t="s">
        <v>116</v>
      </c>
      <c r="B7" t="s">
        <v>127</v>
      </c>
      <c r="C7" t="str">
        <f t="shared" si="0"/>
        <v>Оператор: И.Н. Зимин</v>
      </c>
      <c r="E7" t="s">
        <v>192</v>
      </c>
    </row>
    <row r="8" spans="1:5">
      <c r="A8" t="s">
        <v>116</v>
      </c>
      <c r="B8" t="s">
        <v>115</v>
      </c>
      <c r="C8" t="str">
        <f t="shared" si="0"/>
        <v xml:space="preserve">Оператор: Д.В. Карчевский </v>
      </c>
      <c r="E8" t="s">
        <v>193</v>
      </c>
    </row>
    <row r="9" spans="1:5">
      <c r="A9" t="s">
        <v>116</v>
      </c>
      <c r="B9" t="s">
        <v>117</v>
      </c>
      <c r="C9" t="str">
        <f t="shared" si="0"/>
        <v xml:space="preserve">Оператор: В.Л. Мартынко </v>
      </c>
      <c r="E9" t="s">
        <v>194</v>
      </c>
    </row>
    <row r="10" spans="1:5">
      <c r="A10" t="s">
        <v>116</v>
      </c>
      <c r="B10" t="s">
        <v>122</v>
      </c>
      <c r="C10" t="str">
        <f t="shared" si="0"/>
        <v xml:space="preserve">Оператор: А.С. Меренков </v>
      </c>
      <c r="E10" t="s">
        <v>195</v>
      </c>
    </row>
    <row r="11" spans="1:5">
      <c r="A11" t="s">
        <v>116</v>
      </c>
      <c r="B11" t="s">
        <v>125</v>
      </c>
      <c r="C11" t="str">
        <f t="shared" si="0"/>
        <v xml:space="preserve">Оператор: О.В. Мещеряков </v>
      </c>
      <c r="E11" t="s">
        <v>196</v>
      </c>
    </row>
    <row r="12" spans="1:5">
      <c r="A12" t="s">
        <v>116</v>
      </c>
      <c r="B12" t="s">
        <v>123</v>
      </c>
      <c r="C12" t="str">
        <f t="shared" si="0"/>
        <v xml:space="preserve">Оператор: И.А. Московский </v>
      </c>
    </row>
    <row r="13" spans="1:5">
      <c r="A13" t="s">
        <v>116</v>
      </c>
      <c r="B13" t="s">
        <v>129</v>
      </c>
      <c r="C13" s="14" t="str">
        <f>CONCATENATE(A13,B13)</f>
        <v>Оператор: А.Ф. Паращенко</v>
      </c>
    </row>
    <row r="14" spans="1:5">
      <c r="A14" t="s">
        <v>116</v>
      </c>
      <c r="B14" t="s">
        <v>118</v>
      </c>
      <c r="C14" t="str">
        <f t="shared" si="0"/>
        <v xml:space="preserve">Оператор: А.С. Щербаков </v>
      </c>
    </row>
    <row r="15" spans="1:5">
      <c r="A15" t="s">
        <v>128</v>
      </c>
      <c r="B15" t="s">
        <v>130</v>
      </c>
      <c r="C15" t="str">
        <f t="shared" si="0"/>
        <v>Старшая мед.сетра: О.Н. Черткова</v>
      </c>
    </row>
    <row r="16" spans="1:5">
      <c r="A16" t="s">
        <v>131</v>
      </c>
      <c r="B16" t="s">
        <v>366</v>
      </c>
      <c r="C16" t="str">
        <f t="shared" si="0"/>
        <v xml:space="preserve">И/О старшей мед.сетры: А.А. Нефёдова </v>
      </c>
    </row>
    <row r="17" spans="1:3">
      <c r="A17" t="s">
        <v>131</v>
      </c>
      <c r="B17" t="s">
        <v>365</v>
      </c>
      <c r="C17" s="14" t="str">
        <f>CONCATENATE(A17,B17)</f>
        <v>И/О старшей мед.сетры: А.М. Казанцева</v>
      </c>
    </row>
    <row r="20" spans="1:3">
      <c r="A20" t="s">
        <v>187</v>
      </c>
      <c r="B20" t="s">
        <v>186</v>
      </c>
    </row>
    <row r="21" spans="1:3">
      <c r="A21" t="s">
        <v>182</v>
      </c>
      <c r="B21" t="s">
        <v>279</v>
      </c>
    </row>
    <row r="22" spans="1:3">
      <c r="A22" t="s">
        <v>182</v>
      </c>
      <c r="B22" t="s">
        <v>188</v>
      </c>
    </row>
    <row r="23" spans="1:3">
      <c r="A23" t="s">
        <v>182</v>
      </c>
      <c r="B23" t="s">
        <v>316</v>
      </c>
    </row>
    <row r="24" spans="1:3">
      <c r="A24" t="s">
        <v>182</v>
      </c>
      <c r="B24" t="s">
        <v>262</v>
      </c>
    </row>
    <row r="25" spans="1:3">
      <c r="A25" t="s">
        <v>182</v>
      </c>
      <c r="B25" t="s">
        <v>276</v>
      </c>
    </row>
    <row r="26" spans="1:3">
      <c r="A26" t="s">
        <v>182</v>
      </c>
      <c r="B26" t="s">
        <v>280</v>
      </c>
    </row>
    <row r="27" spans="1:3">
      <c r="A27" t="s">
        <v>182</v>
      </c>
      <c r="B27" t="s">
        <v>268</v>
      </c>
    </row>
    <row r="28" spans="1:3">
      <c r="A28" t="s">
        <v>182</v>
      </c>
      <c r="B28" t="s">
        <v>267</v>
      </c>
    </row>
    <row r="29" spans="1:3">
      <c r="A29" t="s">
        <v>182</v>
      </c>
      <c r="B29" t="s">
        <v>314</v>
      </c>
    </row>
    <row r="30" spans="1:3">
      <c r="A30" t="s">
        <v>182</v>
      </c>
      <c r="B30" t="s">
        <v>266</v>
      </c>
    </row>
    <row r="31" spans="1:3">
      <c r="A31" t="s">
        <v>182</v>
      </c>
      <c r="B31" t="s">
        <v>282</v>
      </c>
    </row>
    <row r="32" spans="1:3">
      <c r="A32" t="s">
        <v>182</v>
      </c>
      <c r="B32" t="s">
        <v>369</v>
      </c>
    </row>
    <row r="33" spans="1:2">
      <c r="A33" t="s">
        <v>182</v>
      </c>
      <c r="B33" t="s">
        <v>275</v>
      </c>
    </row>
    <row r="34" spans="1:2">
      <c r="A34" t="s">
        <v>182</v>
      </c>
      <c r="B34" t="s">
        <v>261</v>
      </c>
    </row>
    <row r="35" spans="1:2">
      <c r="A35" t="s">
        <v>182</v>
      </c>
      <c r="B35" t="s">
        <v>265</v>
      </c>
    </row>
    <row r="36" spans="1:2">
      <c r="A36" t="s">
        <v>182</v>
      </c>
      <c r="B36" t="s">
        <v>260</v>
      </c>
    </row>
    <row r="37" spans="1:2">
      <c r="A37" t="s">
        <v>182</v>
      </c>
      <c r="B37" t="s">
        <v>383</v>
      </c>
    </row>
    <row r="38" spans="1:2">
      <c r="A38" t="s">
        <v>182</v>
      </c>
      <c r="B38" t="s">
        <v>278</v>
      </c>
    </row>
    <row r="39" spans="1:2">
      <c r="A39" t="s">
        <v>182</v>
      </c>
      <c r="B39" t="s">
        <v>277</v>
      </c>
    </row>
    <row r="40" spans="1:2">
      <c r="A40" t="s">
        <v>182</v>
      </c>
      <c r="B40" t="s">
        <v>269</v>
      </c>
    </row>
    <row r="41" spans="1:2">
      <c r="A41" t="s">
        <v>182</v>
      </c>
      <c r="B41" t="s">
        <v>263</v>
      </c>
    </row>
    <row r="42" spans="1:2">
      <c r="A42" t="s">
        <v>182</v>
      </c>
      <c r="B42" t="s">
        <v>264</v>
      </c>
    </row>
    <row r="43" spans="1:2">
      <c r="A43" t="s">
        <v>315</v>
      </c>
      <c r="B43" t="s">
        <v>272</v>
      </c>
    </row>
    <row r="44" spans="1:2">
      <c r="A44" t="s">
        <v>315</v>
      </c>
      <c r="B44" t="s">
        <v>273</v>
      </c>
    </row>
    <row r="45" spans="1:2">
      <c r="A45" t="s">
        <v>315</v>
      </c>
      <c r="B45" t="s">
        <v>274</v>
      </c>
    </row>
    <row r="46" spans="1:2">
      <c r="A46" t="s">
        <v>315</v>
      </c>
      <c r="B46" t="s">
        <v>190</v>
      </c>
    </row>
    <row r="47" spans="1:2">
      <c r="A47" t="s">
        <v>315</v>
      </c>
      <c r="B47" t="s">
        <v>270</v>
      </c>
    </row>
    <row r="48" spans="1:2">
      <c r="A48" t="s">
        <v>315</v>
      </c>
      <c r="B48" t="s">
        <v>281</v>
      </c>
    </row>
    <row r="49" spans="1:2">
      <c r="A49" t="s">
        <v>315</v>
      </c>
      <c r="B49" t="s">
        <v>189</v>
      </c>
    </row>
    <row r="50" spans="1:2">
      <c r="A50" t="s">
        <v>315</v>
      </c>
      <c r="B50" t="s">
        <v>271</v>
      </c>
    </row>
    <row r="51" spans="1:2">
      <c r="A51" t="s">
        <v>315</v>
      </c>
      <c r="B51" t="s">
        <v>388</v>
      </c>
    </row>
    <row r="52" spans="1:2">
      <c r="A52" t="s">
        <v>315</v>
      </c>
      <c r="B52" t="s">
        <v>384</v>
      </c>
    </row>
    <row r="53" spans="1:2">
      <c r="A53" t="s">
        <v>183</v>
      </c>
      <c r="B53" t="s">
        <v>156</v>
      </c>
    </row>
    <row r="54" spans="1:2">
      <c r="A54" t="s">
        <v>183</v>
      </c>
      <c r="B54" t="s">
        <v>159</v>
      </c>
    </row>
    <row r="55" spans="1:2">
      <c r="A55" t="s">
        <v>183</v>
      </c>
      <c r="B55" t="s">
        <v>162</v>
      </c>
    </row>
    <row r="56" spans="1:2">
      <c r="A56" t="s">
        <v>183</v>
      </c>
      <c r="B56" t="s">
        <v>165</v>
      </c>
    </row>
    <row r="57" spans="1:2">
      <c r="A57" t="s">
        <v>183</v>
      </c>
      <c r="B57" t="s">
        <v>168</v>
      </c>
    </row>
    <row r="58" spans="1:2">
      <c r="A58" t="s">
        <v>183</v>
      </c>
      <c r="B58" t="s">
        <v>171</v>
      </c>
    </row>
    <row r="59" spans="1:2">
      <c r="A59" t="s">
        <v>183</v>
      </c>
      <c r="B59" t="s">
        <v>176</v>
      </c>
    </row>
    <row r="60" spans="1:2">
      <c r="A60" t="s">
        <v>183</v>
      </c>
      <c r="B60" t="s">
        <v>287</v>
      </c>
    </row>
    <row r="61" spans="1:2">
      <c r="A61" t="s">
        <v>183</v>
      </c>
      <c r="B61" t="s">
        <v>178</v>
      </c>
    </row>
    <row r="62" spans="1:2">
      <c r="A62" t="s">
        <v>183</v>
      </c>
      <c r="B62" t="s">
        <v>179</v>
      </c>
    </row>
    <row r="63" spans="1:2">
      <c r="A63" t="s">
        <v>183</v>
      </c>
      <c r="B63" t="s">
        <v>180</v>
      </c>
    </row>
    <row r="64" spans="1:2">
      <c r="A64" t="s">
        <v>183</v>
      </c>
      <c r="B64" t="s">
        <v>181</v>
      </c>
    </row>
    <row r="65" spans="1:2">
      <c r="A65" t="s">
        <v>183</v>
      </c>
      <c r="B65" t="s">
        <v>153</v>
      </c>
    </row>
    <row r="66" spans="1:2">
      <c r="A66" t="s">
        <v>183</v>
      </c>
      <c r="B66" t="s">
        <v>197</v>
      </c>
    </row>
    <row r="67" spans="1:2">
      <c r="A67" t="s">
        <v>184</v>
      </c>
      <c r="B67" t="s">
        <v>358</v>
      </c>
    </row>
    <row r="68" spans="1:2">
      <c r="A68" t="s">
        <v>184</v>
      </c>
      <c r="B68" t="s">
        <v>155</v>
      </c>
    </row>
    <row r="69" spans="1:2">
      <c r="A69" t="s">
        <v>184</v>
      </c>
      <c r="B69" t="s">
        <v>386</v>
      </c>
    </row>
    <row r="70" spans="1:2">
      <c r="A70" t="s">
        <v>184</v>
      </c>
      <c r="B70" t="s">
        <v>158</v>
      </c>
    </row>
    <row r="71" spans="1:2">
      <c r="A71" t="s">
        <v>184</v>
      </c>
      <c r="B71" t="s">
        <v>152</v>
      </c>
    </row>
    <row r="72" spans="1:2">
      <c r="A72" t="s">
        <v>184</v>
      </c>
      <c r="B72" t="s">
        <v>161</v>
      </c>
    </row>
    <row r="73" spans="1:2">
      <c r="A73" t="s">
        <v>184</v>
      </c>
      <c r="B73" t="s">
        <v>164</v>
      </c>
    </row>
    <row r="74" spans="1:2">
      <c r="A74" t="s">
        <v>184</v>
      </c>
      <c r="B74" t="s">
        <v>167</v>
      </c>
    </row>
    <row r="75" spans="1:2">
      <c r="A75" t="s">
        <v>184</v>
      </c>
      <c r="B75" t="s">
        <v>170</v>
      </c>
    </row>
    <row r="76" spans="1:2">
      <c r="A76" t="s">
        <v>184</v>
      </c>
      <c r="B76" t="s">
        <v>173</v>
      </c>
    </row>
    <row r="77" spans="1:2">
      <c r="A77" t="s">
        <v>184</v>
      </c>
      <c r="B77" t="s">
        <v>175</v>
      </c>
    </row>
    <row r="78" spans="1:2">
      <c r="A78" t="s">
        <v>196</v>
      </c>
      <c r="B78" t="s">
        <v>154</v>
      </c>
    </row>
    <row r="79" spans="1:2">
      <c r="A79" t="s">
        <v>196</v>
      </c>
      <c r="B79" t="s">
        <v>286</v>
      </c>
    </row>
    <row r="80" spans="1:2">
      <c r="A80" t="s">
        <v>196</v>
      </c>
      <c r="B80" t="s">
        <v>157</v>
      </c>
    </row>
    <row r="81" spans="1:2">
      <c r="A81" t="s">
        <v>196</v>
      </c>
      <c r="B81" t="s">
        <v>160</v>
      </c>
    </row>
    <row r="82" spans="1:2">
      <c r="A82" t="s">
        <v>196</v>
      </c>
      <c r="B82" t="s">
        <v>163</v>
      </c>
    </row>
    <row r="83" spans="1:2">
      <c r="A83" t="s">
        <v>196</v>
      </c>
      <c r="B83" t="s">
        <v>166</v>
      </c>
    </row>
    <row r="84" spans="1:2">
      <c r="A84" t="s">
        <v>196</v>
      </c>
      <c r="B84" t="s">
        <v>172</v>
      </c>
    </row>
    <row r="85" spans="1:2">
      <c r="A85" t="s">
        <v>196</v>
      </c>
      <c r="B85" t="s">
        <v>169</v>
      </c>
    </row>
    <row r="86" spans="1:2">
      <c r="A86" t="s">
        <v>196</v>
      </c>
      <c r="B86" t="s">
        <v>174</v>
      </c>
    </row>
    <row r="87" spans="1:2">
      <c r="A87" t="s">
        <v>196</v>
      </c>
      <c r="B87" t="s">
        <v>177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2023-03-24T19:36:32Z</cp:lastPrinted>
  <dcterms:created xsi:type="dcterms:W3CDTF">2015-06-05T18:19:34Z</dcterms:created>
  <dcterms:modified xsi:type="dcterms:W3CDTF">2023-03-24T19:40:12Z</dcterms:modified>
</cp:coreProperties>
</file>